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140" tabRatio="708" activeTab="5"/>
  </bookViews>
  <sheets>
    <sheet name="BP" sheetId="1" r:id="rId1"/>
    <sheet name="DRE" sheetId="3" r:id="rId2"/>
    <sheet name="DRA" sheetId="4" r:id="rId3"/>
    <sheet name="DMPL" sheetId="5" r:id="rId4"/>
    <sheet name="DFC" sheetId="6" r:id="rId5"/>
    <sheet name="DVA" sheetId="10" r:id="rId6"/>
  </sheets>
  <definedNames>
    <definedName name="_xlnm.Print_Area" localSheetId="0">BP!$A$1:$U$36</definedName>
    <definedName name="_xlnm.Print_Area" localSheetId="4">DFC!$A$1:$I$58</definedName>
    <definedName name="_xlnm.Print_Area" localSheetId="3">DMPL!$A$1:$O$24</definedName>
    <definedName name="_xlnm.Print_Area" localSheetId="2">DRA!$A$1:$L$16</definedName>
    <definedName name="_xlnm.Print_Area" localSheetId="1">DRE!$A$1:$L$34</definedName>
    <definedName name="_xlnm.Print_Area" localSheetId="5">DVA!$A$1:$I$52</definedName>
  </definedName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6" l="1"/>
  <c r="H56" i="6"/>
  <c r="H48" i="6"/>
  <c r="H50" i="6"/>
  <c r="N8" i="5"/>
  <c r="H20" i="5"/>
  <c r="N16" i="5"/>
  <c r="F35" i="6"/>
  <c r="F43" i="6"/>
  <c r="F48" i="6"/>
  <c r="F50" i="6"/>
  <c r="N15" i="5"/>
  <c r="N17" i="5"/>
  <c r="N18" i="5"/>
  <c r="N19" i="5"/>
  <c r="N20" i="5"/>
  <c r="J20" i="5"/>
  <c r="J21" i="5"/>
  <c r="F20" i="5"/>
  <c r="S11" i="1"/>
  <c r="L13" i="3"/>
  <c r="L15" i="3"/>
  <c r="L23" i="3"/>
  <c r="L28" i="3"/>
  <c r="L32" i="3"/>
  <c r="L9" i="4"/>
  <c r="L13" i="4"/>
  <c r="J15" i="3"/>
  <c r="J13" i="3"/>
  <c r="J23" i="3"/>
  <c r="J28" i="3"/>
  <c r="J32" i="3"/>
  <c r="J9" i="4"/>
  <c r="J13" i="4"/>
  <c r="L33" i="3"/>
  <c r="J33" i="3"/>
  <c r="G7" i="10"/>
  <c r="G12" i="10"/>
  <c r="G18" i="10"/>
  <c r="G20" i="10"/>
  <c r="G23" i="10"/>
  <c r="G25" i="10"/>
  <c r="G28" i="10"/>
  <c r="G31" i="10"/>
  <c r="G36" i="10"/>
  <c r="G41" i="10"/>
  <c r="G45" i="10"/>
  <c r="G30" i="10"/>
  <c r="G49" i="10"/>
  <c r="I7" i="10"/>
  <c r="I12" i="10"/>
  <c r="I18" i="10"/>
  <c r="I20" i="10"/>
  <c r="I23" i="10"/>
  <c r="I25" i="10"/>
  <c r="I28" i="10"/>
  <c r="I31" i="10"/>
  <c r="I36" i="10"/>
  <c r="I41" i="10"/>
  <c r="I45" i="10"/>
  <c r="I30" i="10"/>
  <c r="I49" i="10"/>
  <c r="U32" i="1"/>
  <c r="N7" i="5"/>
  <c r="S23" i="1"/>
  <c r="G32" i="1"/>
  <c r="I17" i="1"/>
  <c r="G17" i="1"/>
  <c r="H35" i="6"/>
  <c r="F56" i="6"/>
  <c r="H43" i="6"/>
  <c r="H15" i="3"/>
  <c r="H13" i="3"/>
  <c r="S32" i="1"/>
  <c r="U23" i="1"/>
  <c r="U14" i="1"/>
  <c r="S14" i="1"/>
  <c r="I32" i="1"/>
  <c r="F15" i="3"/>
  <c r="F13" i="3"/>
  <c r="N10" i="5"/>
  <c r="N11" i="5"/>
  <c r="E52" i="6"/>
  <c r="E54" i="6"/>
  <c r="E28" i="6"/>
  <c r="E27" i="6"/>
  <c r="E24" i="6"/>
  <c r="E23" i="6"/>
  <c r="E21" i="6"/>
  <c r="E20" i="6"/>
  <c r="E19" i="6"/>
  <c r="L20" i="5"/>
  <c r="L21" i="5"/>
  <c r="N9" i="5"/>
  <c r="L12" i="5"/>
  <c r="L13" i="5"/>
  <c r="J12" i="5"/>
  <c r="J13" i="5"/>
  <c r="F12" i="5"/>
  <c r="F13" i="5"/>
  <c r="H12" i="5"/>
  <c r="H13" i="5"/>
  <c r="H21" i="5"/>
  <c r="F21" i="5"/>
  <c r="N12" i="5"/>
  <c r="N13" i="5"/>
  <c r="N21" i="5"/>
  <c r="H23" i="3"/>
  <c r="H28" i="3"/>
  <c r="H32" i="3"/>
  <c r="H33" i="3"/>
  <c r="F23" i="3"/>
  <c r="F28" i="3"/>
  <c r="F32" i="3"/>
  <c r="F33" i="3"/>
  <c r="S25" i="1"/>
  <c r="S34" i="1"/>
  <c r="U25" i="1"/>
  <c r="U34" i="1"/>
  <c r="G34" i="1"/>
  <c r="I34" i="1"/>
  <c r="H9" i="4"/>
  <c r="H13" i="4"/>
  <c r="F9" i="4"/>
  <c r="F13" i="4"/>
  <c r="S36" i="1"/>
  <c r="U36" i="1"/>
</calcChain>
</file>

<file path=xl/sharedStrings.xml><?xml version="1.0" encoding="utf-8"?>
<sst xmlns="http://schemas.openxmlformats.org/spreadsheetml/2006/main" count="238" uniqueCount="185">
  <si>
    <t>As notas explicativas são parte integrante das demonstrações financeiras.</t>
  </si>
  <si>
    <t>Total do Ativo</t>
  </si>
  <si>
    <t>Total do ativo não circulante</t>
  </si>
  <si>
    <t>Intangível</t>
  </si>
  <si>
    <t>Imobilizado Líquido</t>
  </si>
  <si>
    <t>Investimentos</t>
  </si>
  <si>
    <t>Contas a Receber</t>
  </si>
  <si>
    <t>Realizável a longo prazo</t>
  </si>
  <si>
    <t>Não Circulante</t>
  </si>
  <si>
    <t>Total do ativo circulante</t>
  </si>
  <si>
    <t>Despesas Antecipadas</t>
  </si>
  <si>
    <t>Estoques</t>
  </si>
  <si>
    <t>Outros Créditos</t>
  </si>
  <si>
    <t>Caixa e Equivalentes de Caixa</t>
  </si>
  <si>
    <t>Circulante</t>
  </si>
  <si>
    <t>Nota</t>
  </si>
  <si>
    <t>Ativo</t>
  </si>
  <si>
    <t>Prejuízos acumulados</t>
  </si>
  <si>
    <t>Créditos para aumento de capital</t>
  </si>
  <si>
    <t>Capital Social</t>
  </si>
  <si>
    <t>Total do passivo</t>
  </si>
  <si>
    <t>Total do passivo não circulante</t>
  </si>
  <si>
    <t>Provisão para contingências</t>
  </si>
  <si>
    <t>Contas a Pagar</t>
  </si>
  <si>
    <t>Total do passivo circulante</t>
  </si>
  <si>
    <t>Outras Obrigações</t>
  </si>
  <si>
    <t>Fornecedores</t>
  </si>
  <si>
    <t>Lucro/(Prejuízo) líquido por ação (em R$)</t>
  </si>
  <si>
    <t>IRPJ e CSLL</t>
  </si>
  <si>
    <t>Lucro/(Prejuízo) antes dos tributos</t>
  </si>
  <si>
    <t>Despesas financeiras</t>
  </si>
  <si>
    <t>Receitas financeiras</t>
  </si>
  <si>
    <t>Lucro/(Prejuízo) antes das receitas e despesas financeiras</t>
  </si>
  <si>
    <t>Outras (despesas)/receitas operacionais</t>
  </si>
  <si>
    <t>(Provisões)/Reversões para passivos contingentes</t>
  </si>
  <si>
    <t>Despesas tributárias</t>
  </si>
  <si>
    <t>Perdas pela Não Recuperabilidade de Ativos</t>
  </si>
  <si>
    <t>(Despesas)/Receitas operacionais</t>
  </si>
  <si>
    <t>Lucro Bruto</t>
  </si>
  <si>
    <t>Custos operacionais</t>
  </si>
  <si>
    <t>Receita Líquida dos serviços</t>
  </si>
  <si>
    <t>Descrição</t>
  </si>
  <si>
    <t>Outros Resultados Abrangentes</t>
  </si>
  <si>
    <t>As notas explicativas são parte integrante das demonstrações financeiras</t>
  </si>
  <si>
    <t>Ajustes de Exercícios Anteriores</t>
  </si>
  <si>
    <t>Total do Patrimônio Líquido</t>
  </si>
  <si>
    <t>Variação de Caixa e Equivalentes de Caixa</t>
  </si>
  <si>
    <t>Aumento (redução) líquido de caixa e equivalentes de caixa</t>
  </si>
  <si>
    <t>Caixa líquido das atividades de financiamento</t>
  </si>
  <si>
    <t>Crédito para aumento de capital</t>
  </si>
  <si>
    <t>Fluxos de caixa das atividades de financiamento</t>
  </si>
  <si>
    <t>Caixa líquido aplicado nas atividades de investimento</t>
  </si>
  <si>
    <t>Aquisições de imobilizado</t>
  </si>
  <si>
    <t>Fluxos de caixa das atividades de investimento</t>
  </si>
  <si>
    <t>Caixa líquido gerado pelas atividades operacionais</t>
  </si>
  <si>
    <t>Imposto de renda e contribuição social pagos</t>
  </si>
  <si>
    <t>Caixa gerado pelas operações</t>
  </si>
  <si>
    <t>Outros passivos não circulantes</t>
  </si>
  <si>
    <t>Aumento (Redução) de Passivos</t>
  </si>
  <si>
    <t>Outros ativos não circulantes</t>
  </si>
  <si>
    <t>Despesas antecipadas</t>
  </si>
  <si>
    <t>Outros créditos</t>
  </si>
  <si>
    <t>Redução (Aumento) de Ativos</t>
  </si>
  <si>
    <t>Despesas de atualização monetária</t>
  </si>
  <si>
    <t>Depreciação e amortização</t>
  </si>
  <si>
    <t>Ajustes do Lucro Líquido</t>
  </si>
  <si>
    <t>Fluxos de caixa das atividades operacionais</t>
  </si>
  <si>
    <t>8.4.1</t>
  </si>
  <si>
    <t>Remuneração de capitais próprios</t>
  </si>
  <si>
    <t>8.4</t>
  </si>
  <si>
    <t>Aluguéis</t>
  </si>
  <si>
    <t>8.3.2</t>
  </si>
  <si>
    <t>Juros e Correção Monetária</t>
  </si>
  <si>
    <t>8.3.1</t>
  </si>
  <si>
    <t>Remuneração de capitais de terceiros</t>
  </si>
  <si>
    <t>8.3</t>
  </si>
  <si>
    <t>Impostos, taxas e contribuições</t>
  </si>
  <si>
    <t>8.2.1</t>
  </si>
  <si>
    <t>8.2</t>
  </si>
  <si>
    <t>Benefícios</t>
  </si>
  <si>
    <t>8.1.2</t>
  </si>
  <si>
    <t xml:space="preserve">Remuneração Direta e encargos sociais </t>
  </si>
  <si>
    <t>8.1.1</t>
  </si>
  <si>
    <t>Pessoal</t>
  </si>
  <si>
    <t>8.1</t>
  </si>
  <si>
    <t>Valor adicionado distribuido</t>
  </si>
  <si>
    <t>Valor adicionado a distribuir</t>
  </si>
  <si>
    <t>6.1</t>
  </si>
  <si>
    <t>Valor adicionado recebido em transferência</t>
  </si>
  <si>
    <t>Valor adicionado líquido</t>
  </si>
  <si>
    <t>4.1</t>
  </si>
  <si>
    <t>Retenções</t>
  </si>
  <si>
    <t>Valor adicionado bruto</t>
  </si>
  <si>
    <t>2.3</t>
  </si>
  <si>
    <t>Perda / Recuperação de valores ativos</t>
  </si>
  <si>
    <t>2.2</t>
  </si>
  <si>
    <t>Materiais, energia, serviços de terceiros e outros</t>
  </si>
  <si>
    <t>2.1</t>
  </si>
  <si>
    <t>Insumos adquiridos de terceiros</t>
  </si>
  <si>
    <t>Provisão para créditos de liquidação duvidosa</t>
  </si>
  <si>
    <t>1.2</t>
  </si>
  <si>
    <t>Vendas de mercadoria, produtos e serviços</t>
  </si>
  <si>
    <t>1.1</t>
  </si>
  <si>
    <t>Receitas</t>
  </si>
  <si>
    <t>Passivo a descoberto</t>
  </si>
  <si>
    <t>DEMONSTRAÇÕES DO FLUXO DE CAIXA</t>
  </si>
  <si>
    <t>DEMONSTRAÇÕES DO VALOR ADICIONADO</t>
  </si>
  <si>
    <t>DEMONSTRAÇÃO DO RESULTADO ABRANGENTE</t>
  </si>
  <si>
    <t>DEMONSTRAÇÃO DO RESULTADO DO EXERCÍCIO</t>
  </si>
  <si>
    <t>BALANÇO PATRIMONIAL</t>
  </si>
  <si>
    <t>112.03.1.08.    .   -0</t>
  </si>
  <si>
    <t>112.03.1.04.0002.   -0</t>
  </si>
  <si>
    <t>Baixas de Imobilizado</t>
  </si>
  <si>
    <t>Despesas administrativas e gerais</t>
  </si>
  <si>
    <t>Ganhos/Perdas Atuariais em planos de pensão</t>
  </si>
  <si>
    <t>Ajustes de Avaliação Patrimonial</t>
  </si>
  <si>
    <t>Tributos a Compensar</t>
  </si>
  <si>
    <t xml:space="preserve">Depósitos/Bloqueios judiciais e Contratuais </t>
  </si>
  <si>
    <t>Obrigações Trabalhistas</t>
  </si>
  <si>
    <t>Obrigações Fiscais e Previdenciárias</t>
  </si>
  <si>
    <t>Outros Passivos</t>
  </si>
  <si>
    <t>Contas a receber</t>
  </si>
  <si>
    <t>Tributos a Compensar/Recuperar</t>
  </si>
  <si>
    <t>Custo dos produtos, das mercadorias e dos serviços vendidos</t>
  </si>
  <si>
    <t>2.4</t>
  </si>
  <si>
    <t>8.1.3</t>
  </si>
  <si>
    <t>FGTS</t>
  </si>
  <si>
    <t>Adiantamentos para Futuro Aumento de Capital</t>
  </si>
  <si>
    <t>Aquisições do Intangível</t>
  </si>
  <si>
    <t>Lucro/Prejuízo líquido do período</t>
  </si>
  <si>
    <t>Passivo e Passivo a descoberto</t>
  </si>
  <si>
    <t>Provisões (reversão) para contingências judiciais</t>
  </si>
  <si>
    <t>Provisões (reversão) para perdas com créditos esperadas</t>
  </si>
  <si>
    <t xml:space="preserve"> </t>
  </si>
  <si>
    <t xml:space="preserve">   Devolução de investimentos</t>
  </si>
  <si>
    <t xml:space="preserve">   Juros sobre investimentos</t>
  </si>
  <si>
    <t>Receitas Antecipadas</t>
  </si>
  <si>
    <t>DEMONSTRAÇÃO DAS MUTAÇÕES DO PATRIMÔNIO LÍQUIDO</t>
  </si>
  <si>
    <t>Despesas com provisão de perdas estimadas sobre créditos</t>
  </si>
  <si>
    <t>1.3</t>
  </si>
  <si>
    <t>Outras Receitas</t>
  </si>
  <si>
    <t>Provisões para Contingências (Reversão/Constituição)</t>
  </si>
  <si>
    <t>8.2.2</t>
  </si>
  <si>
    <t>8.2.3</t>
  </si>
  <si>
    <t>Federais</t>
  </si>
  <si>
    <t>Estaduais</t>
  </si>
  <si>
    <t>Municipais</t>
  </si>
  <si>
    <t>20.b</t>
  </si>
  <si>
    <t>20.a</t>
  </si>
  <si>
    <t>Em 31 de dezembro de 2023</t>
  </si>
  <si>
    <t>21.b</t>
  </si>
  <si>
    <t>21.a</t>
  </si>
  <si>
    <t>Capital social (Nota 19)</t>
  </si>
  <si>
    <t>Adiantamentos para Aumento de Capital (Nota 20.b)</t>
  </si>
  <si>
    <t>Ajustes de Avaliação Patrimonial (Nota 22)</t>
  </si>
  <si>
    <t>Lucros/ (Prejuízos)  acumulados (Nota 21.b)</t>
  </si>
  <si>
    <t>16/18</t>
  </si>
  <si>
    <t>24/25</t>
  </si>
  <si>
    <t>24/25/28</t>
  </si>
  <si>
    <t xml:space="preserve">       Contas a Receber - Clientes</t>
  </si>
  <si>
    <t>Contas a Receber - Outorgas</t>
  </si>
  <si>
    <t>Total do passivo a descoberto</t>
  </si>
  <si>
    <t>Total do Passivo e Passivo a descoberto</t>
  </si>
  <si>
    <t>Convênios</t>
  </si>
  <si>
    <t>Mutações do período</t>
  </si>
  <si>
    <t>Resultado Abrangente Consolidado do período</t>
  </si>
  <si>
    <t>Resultado do período</t>
  </si>
  <si>
    <t>Lucro/(Prejuízo) líquido do período</t>
  </si>
  <si>
    <t>Lucro/Prejuízo do período</t>
  </si>
  <si>
    <t>Caixa e equivalentes de caixa no início do período</t>
  </si>
  <si>
    <t>Caixa e equivalentes de caixa no final do período</t>
  </si>
  <si>
    <t>Lucros retidos / Prejuízo do período</t>
  </si>
  <si>
    <t>31 de dezembro de 2024</t>
  </si>
  <si>
    <t>Em 31 de dezembro de 2024</t>
  </si>
  <si>
    <t xml:space="preserve">       Contas a Receber - Arrendamentos/Outorgas</t>
  </si>
  <si>
    <t>30 de setembro de 2025</t>
  </si>
  <si>
    <t xml:space="preserve">Período de nove meses findos em 30 de setembro de </t>
  </si>
  <si>
    <t xml:space="preserve">Período de três meses findos em 30 de setembro de </t>
  </si>
  <si>
    <t>Em 30 de setembro de 2024</t>
  </si>
  <si>
    <t>Em 30 de setembro de 2025</t>
  </si>
  <si>
    <t>Adiantamento para Futuro Aumento de Capital</t>
  </si>
  <si>
    <t>Perdas pela não Recuperabilidade de Ativos</t>
  </si>
  <si>
    <t>11.a</t>
  </si>
  <si>
    <t>11.b</t>
  </si>
  <si>
    <t>11.b/14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</si>
</sst>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,"/>
    <numFmt numFmtId="166" formatCode="#,##0;\(#,##0,\)"/>
    <numFmt numFmtId="167" formatCode="#,##0.00000,"/>
    <numFmt numFmtId="168" formatCode="_-* #,##0_-;\-* #,##0_-;_-* &quot;-&quot;??_-;_-@_-"/>
    <numFmt numFmtId="169" formatCode="_-* #,##0.0000_-;\-* #,##0.0000_-;_-* &quot;-&quot;??_-;_-@_-"/>
    <numFmt numFmtId="170" formatCode="#,##0,;\(#,##0,\)"/>
    <numFmt numFmtId="171" formatCode="#,##0.00_ ;\-#,##0.00\ "/>
    <numFmt numFmtId="172" formatCode="_-* #,##0,;\(#,##0,\);_-* &quot;-&quot;??_-;_-@_-"/>
    <numFmt numFmtId="173" formatCode="00000"/>
    <numFmt numFmtId="174" formatCode="* #,##0_);* \(#,##0\);&quot;-&quot;??_);@"/>
    <numFmt numFmtId="175" formatCode="_-[$€-2]* #,##0.00_-;\-[$€-2]* #,##0.00_-;_-[$€-2]* &quot;-&quot;??_-"/>
  </numFmts>
  <fonts count="49" x14ac:knownFonts="1"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0"/>
      <name val="Arial"/>
      <family val="2"/>
    </font>
    <font>
      <b/>
      <sz val="10.5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4" borderId="0" applyNumberFormat="0" applyBorder="0" applyAlignment="0" applyProtection="0"/>
    <xf numFmtId="0" fontId="34" fillId="16" borderId="4" applyNumberFormat="0" applyAlignment="0" applyProtection="0"/>
    <xf numFmtId="0" fontId="35" fillId="17" borderId="5" applyNumberFormat="0" applyAlignment="0" applyProtection="0"/>
    <xf numFmtId="0" fontId="36" fillId="0" borderId="6" applyNumberFormat="0" applyFill="0" applyAlignment="0" applyProtection="0"/>
    <xf numFmtId="174" fontId="31" fillId="0" borderId="0" applyFill="0" applyBorder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7" fillId="7" borderId="4" applyNumberFormat="0" applyAlignment="0" applyProtection="0"/>
    <xf numFmtId="175" fontId="28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43" fontId="2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12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</cellStyleXfs>
  <cellXfs count="293">
    <xf numFmtId="0" fontId="0" fillId="0" borderId="0" xfId="0"/>
    <xf numFmtId="0" fontId="7" fillId="0" borderId="0" xfId="7"/>
    <xf numFmtId="0" fontId="11" fillId="0" borderId="0" xfId="9" applyNumberFormat="1" applyFont="1" applyFill="1" applyAlignment="1">
      <alignment horizontal="center" vertical="center"/>
    </xf>
    <xf numFmtId="0" fontId="19" fillId="0" borderId="0" xfId="7" applyFont="1" applyAlignment="1">
      <alignment vertical="center"/>
    </xf>
    <xf numFmtId="0" fontId="7" fillId="0" borderId="0" xfId="1"/>
    <xf numFmtId="0" fontId="13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 indent="1"/>
    </xf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5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right" vertical="center"/>
    </xf>
    <xf numFmtId="165" fontId="11" fillId="0" borderId="0" xfId="4" applyNumberFormat="1" applyFont="1" applyFill="1" applyAlignment="1">
      <alignment horizontal="center" vertical="center"/>
    </xf>
    <xf numFmtId="165" fontId="0" fillId="0" borderId="0" xfId="2" applyNumberFormat="1" applyFont="1" applyFill="1"/>
    <xf numFmtId="41" fontId="7" fillId="0" borderId="0" xfId="4" applyNumberFormat="1" applyFont="1" applyFill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horizontal="center" vertical="center"/>
    </xf>
    <xf numFmtId="43" fontId="7" fillId="0" borderId="0" xfId="1" applyNumberFormat="1"/>
    <xf numFmtId="170" fontId="7" fillId="0" borderId="0" xfId="6" applyNumberFormat="1" applyFill="1"/>
    <xf numFmtId="0" fontId="6" fillId="0" borderId="1" xfId="0" applyFont="1" applyBorder="1" applyAlignment="1">
      <alignment vertical="center"/>
    </xf>
    <xf numFmtId="0" fontId="5" fillId="0" borderId="0" xfId="1" applyFont="1" applyAlignment="1">
      <alignment horizontal="left" vertical="center" indent="1"/>
    </xf>
    <xf numFmtId="43" fontId="7" fillId="0" borderId="0" xfId="14" applyFont="1" applyFill="1" applyAlignment="1">
      <alignment horizontal="right" vertical="center"/>
    </xf>
    <xf numFmtId="43" fontId="7" fillId="0" borderId="0" xfId="14" applyFont="1" applyFill="1"/>
    <xf numFmtId="0" fontId="7" fillId="0" borderId="0" xfId="5" applyNumberFormat="1" applyFont="1" applyFill="1" applyAlignment="1">
      <alignment horizontal="right" vertical="center"/>
    </xf>
    <xf numFmtId="0" fontId="26" fillId="0" borderId="0" xfId="7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left" wrapText="1" indent="1"/>
    </xf>
    <xf numFmtId="43" fontId="7" fillId="0" borderId="0" xfId="6" applyFill="1"/>
    <xf numFmtId="0" fontId="9" fillId="0" borderId="0" xfId="1" applyFont="1" applyAlignment="1">
      <alignment vertical="center"/>
    </xf>
    <xf numFmtId="170" fontId="9" fillId="0" borderId="0" xfId="4" applyNumberFormat="1" applyFont="1" applyFill="1" applyAlignment="1">
      <alignment horizontal="right" vertical="center"/>
    </xf>
    <xf numFmtId="170" fontId="7" fillId="0" borderId="0" xfId="1" applyNumberFormat="1"/>
    <xf numFmtId="0" fontId="0" fillId="0" borderId="0" xfId="1" applyFont="1" applyAlignment="1">
      <alignment horizontal="left" vertical="center" indent="1"/>
    </xf>
    <xf numFmtId="170" fontId="9" fillId="0" borderId="2" xfId="4" applyNumberFormat="1" applyFont="1" applyFill="1" applyBorder="1" applyAlignment="1">
      <alignment horizontal="right" vertical="center"/>
    </xf>
    <xf numFmtId="0" fontId="8" fillId="0" borderId="0" xfId="1" applyFont="1"/>
    <xf numFmtId="43" fontId="9" fillId="0" borderId="0" xfId="6" applyFont="1" applyFill="1"/>
    <xf numFmtId="0" fontId="9" fillId="0" borderId="0" xfId="1" applyFont="1"/>
    <xf numFmtId="0" fontId="13" fillId="0" borderId="0" xfId="1" applyFont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2" xfId="1" applyFont="1" applyBorder="1" applyAlignment="1">
      <alignment vertical="center"/>
    </xf>
    <xf numFmtId="170" fontId="11" fillId="0" borderId="0" xfId="6" applyNumberFormat="1" applyFont="1" applyFill="1" applyBorder="1"/>
    <xf numFmtId="43" fontId="7" fillId="0" borderId="0" xfId="14" applyFont="1" applyFill="1" applyAlignment="1">
      <alignment horizontal="right"/>
    </xf>
    <xf numFmtId="0" fontId="11" fillId="0" borderId="2" xfId="3" applyFont="1" applyBorder="1" applyAlignment="1">
      <alignment vertical="center"/>
    </xf>
    <xf numFmtId="170" fontId="7" fillId="0" borderId="2" xfId="6" applyNumberFormat="1" applyFill="1" applyBorder="1"/>
    <xf numFmtId="170" fontId="7" fillId="0" borderId="0" xfId="6" applyNumberFormat="1" applyFill="1" applyBorder="1"/>
    <xf numFmtId="0" fontId="7" fillId="0" borderId="0" xfId="1" applyAlignment="1">
      <alignment horizontal="left" indent="3"/>
    </xf>
    <xf numFmtId="0" fontId="25" fillId="0" borderId="0" xfId="3" applyFont="1" applyAlignment="1">
      <alignment vertical="center"/>
    </xf>
    <xf numFmtId="168" fontId="7" fillId="0" borderId="0" xfId="6" applyNumberFormat="1" applyFill="1"/>
    <xf numFmtId="168" fontId="7" fillId="0" borderId="0" xfId="6" applyNumberFormat="1" applyFill="1" applyBorder="1"/>
    <xf numFmtId="0" fontId="13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3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168" fontId="13" fillId="0" borderId="0" xfId="6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8" fontId="13" fillId="0" borderId="0" xfId="6" applyNumberFormat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43" fontId="7" fillId="0" borderId="0" xfId="2" applyFill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7" fillId="0" borderId="0" xfId="11" applyFont="1"/>
    <xf numFmtId="0" fontId="7" fillId="0" borderId="0" xfId="11" applyFont="1" applyAlignment="1">
      <alignment horizontal="center" vertical="center"/>
    </xf>
    <xf numFmtId="43" fontId="7" fillId="0" borderId="2" xfId="12" applyFont="1" applyFill="1" applyBorder="1" applyAlignment="1">
      <alignment horizontal="left" vertical="center"/>
    </xf>
    <xf numFmtId="43" fontId="7" fillId="0" borderId="2" xfId="12" applyFont="1" applyFill="1" applyBorder="1" applyAlignment="1">
      <alignment vertical="center"/>
    </xf>
    <xf numFmtId="43" fontId="7" fillId="0" borderId="0" xfId="12" applyFont="1" applyFill="1" applyAlignment="1">
      <alignment vertical="center"/>
    </xf>
    <xf numFmtId="0" fontId="21" fillId="0" borderId="2" xfId="7" applyFont="1" applyBorder="1" applyAlignment="1">
      <alignment horizontal="centerContinuous" vertical="center"/>
    </xf>
    <xf numFmtId="43" fontId="7" fillId="0" borderId="3" xfId="12" applyFont="1" applyFill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43" fontId="7" fillId="0" borderId="2" xfId="12" applyFont="1" applyFill="1" applyBorder="1" applyAlignment="1">
      <alignment horizontal="center" vertical="center"/>
    </xf>
    <xf numFmtId="0" fontId="11" fillId="0" borderId="2" xfId="11" applyFont="1" applyBorder="1" applyAlignment="1">
      <alignment horizontal="left"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7" fillId="0" borderId="0" xfId="3" applyFont="1" applyAlignment="1">
      <alignment horizontal="right" vertical="center" indent="1"/>
    </xf>
    <xf numFmtId="0" fontId="11" fillId="0" borderId="1" xfId="11" applyFont="1" applyBorder="1" applyAlignment="1">
      <alignment horizontal="left" vertical="center"/>
    </xf>
    <xf numFmtId="0" fontId="11" fillId="0" borderId="1" xfId="11" applyFont="1" applyBorder="1" applyAlignment="1">
      <alignment vertical="center"/>
    </xf>
    <xf numFmtId="0" fontId="11" fillId="0" borderId="0" xfId="11" applyFont="1" applyAlignment="1">
      <alignment vertical="center"/>
    </xf>
    <xf numFmtId="170" fontId="11" fillId="0" borderId="0" xfId="11" applyNumberFormat="1" applyFont="1" applyAlignment="1">
      <alignment horizontal="right" vertical="center"/>
    </xf>
    <xf numFmtId="0" fontId="0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 vertical="center" indent="1"/>
    </xf>
    <xf numFmtId="170" fontId="7" fillId="0" borderId="0" xfId="12" applyNumberFormat="1" applyFont="1" applyFill="1" applyAlignment="1">
      <alignment horizontal="right" vertical="center"/>
    </xf>
    <xf numFmtId="0" fontId="0" fillId="0" borderId="0" xfId="11" applyFont="1" applyAlignment="1">
      <alignment horizontal="left" vertical="center" indent="1"/>
    </xf>
    <xf numFmtId="0" fontId="7" fillId="0" borderId="2" xfId="11" applyFont="1" applyBorder="1" applyAlignment="1">
      <alignment horizontal="left" vertical="center"/>
    </xf>
    <xf numFmtId="0" fontId="7" fillId="0" borderId="2" xfId="11" applyFont="1" applyBorder="1" applyAlignment="1">
      <alignment vertical="center"/>
    </xf>
    <xf numFmtId="170" fontId="7" fillId="0" borderId="0" xfId="11" applyNumberFormat="1" applyFont="1" applyAlignment="1">
      <alignment horizontal="right" vertical="center"/>
    </xf>
    <xf numFmtId="0" fontId="11" fillId="0" borderId="2" xfId="11" applyFont="1" applyBorder="1" applyAlignment="1">
      <alignment vertical="center"/>
    </xf>
    <xf numFmtId="170" fontId="0" fillId="0" borderId="0" xfId="11" applyNumberFormat="1" applyFont="1"/>
    <xf numFmtId="170" fontId="7" fillId="0" borderId="0" xfId="11" applyNumberFormat="1" applyFont="1"/>
    <xf numFmtId="0" fontId="7" fillId="0" borderId="1" xfId="11" applyFont="1" applyBorder="1" applyAlignment="1">
      <alignment horizontal="left" vertical="center"/>
    </xf>
    <xf numFmtId="0" fontId="7" fillId="0" borderId="1" xfId="11" applyFont="1" applyBorder="1" applyAlignment="1">
      <alignment vertical="center"/>
    </xf>
    <xf numFmtId="43" fontId="7" fillId="0" borderId="0" xfId="11" applyNumberFormat="1" applyFont="1"/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horizontal="left" vertical="center" indent="1"/>
    </xf>
    <xf numFmtId="0" fontId="7" fillId="0" borderId="0" xfId="11" applyFont="1" applyAlignment="1">
      <alignment horizontal="left" vertical="center" indent="2"/>
    </xf>
    <xf numFmtId="170" fontId="7" fillId="0" borderId="0" xfId="13" applyNumberFormat="1" applyFont="1" applyFill="1" applyAlignment="1">
      <alignment horizontal="right" vertical="center"/>
    </xf>
    <xf numFmtId="0" fontId="7" fillId="0" borderId="2" xfId="11" applyFont="1" applyBorder="1"/>
    <xf numFmtId="43" fontId="7" fillId="0" borderId="0" xfId="12" applyFont="1" applyFill="1" applyAlignment="1">
      <alignment horizontal="center" vertical="center"/>
    </xf>
    <xf numFmtId="173" fontId="7" fillId="0" borderId="0" xfId="11" applyNumberFormat="1" applyFont="1" applyAlignment="1">
      <alignment horizontal="center" vertical="center"/>
    </xf>
    <xf numFmtId="43" fontId="11" fillId="0" borderId="0" xfId="12" applyFont="1" applyFill="1"/>
    <xf numFmtId="0" fontId="21" fillId="0" borderId="0" xfId="7" applyFont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1" xfId="8" applyNumberFormat="1" applyFont="1" applyFill="1" applyBorder="1" applyAlignment="1">
      <alignment horizontal="center" wrapText="1"/>
    </xf>
    <xf numFmtId="0" fontId="6" fillId="0" borderId="0" xfId="10" applyFont="1" applyAlignment="1">
      <alignment horizontal="right"/>
    </xf>
    <xf numFmtId="0" fontId="20" fillId="0" borderId="0" xfId="7" applyFont="1" applyAlignment="1">
      <alignment vertical="center"/>
    </xf>
    <xf numFmtId="0" fontId="18" fillId="0" borderId="0" xfId="7" applyFont="1" applyAlignment="1">
      <alignment horizontal="left" vertical="center" indent="1"/>
    </xf>
    <xf numFmtId="0" fontId="18" fillId="0" borderId="0" xfId="7" applyFont="1" applyAlignment="1">
      <alignment horizontal="left" vertical="center" indent="3"/>
    </xf>
    <xf numFmtId="0" fontId="20" fillId="0" borderId="1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9" applyNumberFormat="1" applyFont="1" applyFill="1" applyAlignment="1">
      <alignment horizontal="center" vertical="center"/>
    </xf>
    <xf numFmtId="0" fontId="7" fillId="0" borderId="0" xfId="7" applyAlignment="1">
      <alignment horizontal="center"/>
    </xf>
    <xf numFmtId="49" fontId="7" fillId="0" borderId="0" xfId="7" applyNumberFormat="1" applyAlignment="1">
      <alignment horizont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right" vertical="center" wrapText="1"/>
    </xf>
    <xf numFmtId="168" fontId="7" fillId="0" borderId="0" xfId="6" applyNumberFormat="1" applyFill="1" applyAlignment="1">
      <alignment horizontal="center" vertical="center"/>
    </xf>
    <xf numFmtId="0" fontId="6" fillId="0" borderId="2" xfId="1" applyFont="1" applyBorder="1" applyAlignment="1">
      <alignment vertical="center"/>
    </xf>
    <xf numFmtId="170" fontId="9" fillId="0" borderId="0" xfId="4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43" fontId="12" fillId="0" borderId="0" xfId="14" applyFont="1" applyFill="1" applyBorder="1"/>
    <xf numFmtId="169" fontId="13" fillId="0" borderId="0" xfId="6" applyNumberFormat="1" applyFont="1" applyFill="1" applyBorder="1" applyAlignment="1">
      <alignment horizontal="center"/>
    </xf>
    <xf numFmtId="170" fontId="12" fillId="0" borderId="0" xfId="4" applyNumberFormat="1" applyFont="1" applyFill="1" applyBorder="1" applyAlignment="1">
      <alignment vertical="center"/>
    </xf>
    <xf numFmtId="172" fontId="7" fillId="0" borderId="0" xfId="7" applyNumberFormat="1"/>
    <xf numFmtId="0" fontId="7" fillId="0" borderId="0" xfId="11" applyFont="1" applyAlignment="1">
      <alignment horizontal="center"/>
    </xf>
    <xf numFmtId="43" fontId="7" fillId="0" borderId="0" xfId="14" applyFont="1"/>
    <xf numFmtId="168" fontId="7" fillId="0" borderId="0" xfId="14" applyNumberFormat="1" applyFont="1" applyFill="1" applyAlignment="1">
      <alignment horizontal="right" vertical="center"/>
    </xf>
    <xf numFmtId="168" fontId="11" fillId="0" borderId="1" xfId="14" applyNumberFormat="1" applyFont="1" applyFill="1" applyBorder="1" applyAlignment="1">
      <alignment horizontal="right" vertical="center"/>
    </xf>
    <xf numFmtId="168" fontId="7" fillId="0" borderId="0" xfId="14" applyNumberFormat="1" applyFont="1" applyFill="1"/>
    <xf numFmtId="168" fontId="7" fillId="0" borderId="0" xfId="14" applyNumberFormat="1" applyFont="1"/>
    <xf numFmtId="168" fontId="7" fillId="0" borderId="0" xfId="14" applyNumberFormat="1" applyFont="1" applyFill="1" applyBorder="1" applyAlignment="1">
      <alignment horizontal="right" vertical="center"/>
    </xf>
    <xf numFmtId="174" fontId="7" fillId="0" borderId="0" xfId="14" applyNumberFormat="1" applyFont="1" applyFill="1" applyBorder="1" applyAlignment="1">
      <alignment horizontal="right" vertical="center"/>
    </xf>
    <xf numFmtId="174" fontId="7" fillId="0" borderId="0" xfId="14" applyNumberFormat="1" applyFont="1" applyFill="1"/>
    <xf numFmtId="174" fontId="7" fillId="0" borderId="0" xfId="14" applyNumberFormat="1" applyFont="1" applyFill="1" applyAlignment="1">
      <alignment horizontal="right" vertical="center"/>
    </xf>
    <xf numFmtId="174" fontId="11" fillId="0" borderId="1" xfId="14" applyNumberFormat="1" applyFont="1" applyFill="1" applyBorder="1" applyAlignment="1">
      <alignment horizontal="right" vertical="center"/>
    </xf>
    <xf numFmtId="174" fontId="12" fillId="0" borderId="0" xfId="14" applyNumberFormat="1" applyFont="1" applyFill="1"/>
    <xf numFmtId="174" fontId="13" fillId="0" borderId="2" xfId="14" applyNumberFormat="1" applyFont="1" applyFill="1" applyBorder="1"/>
    <xf numFmtId="174" fontId="13" fillId="0" borderId="0" xfId="6" applyNumberFormat="1" applyFont="1" applyFill="1"/>
    <xf numFmtId="174" fontId="12" fillId="0" borderId="0" xfId="14" applyNumberFormat="1" applyFont="1" applyFill="1" applyAlignment="1">
      <alignment horizontal="right" vertical="center"/>
    </xf>
    <xf numFmtId="174" fontId="12" fillId="0" borderId="0" xfId="6" applyNumberFormat="1" applyFont="1" applyFill="1"/>
    <xf numFmtId="174" fontId="13" fillId="0" borderId="13" xfId="14" applyNumberFormat="1" applyFont="1" applyFill="1" applyBorder="1"/>
    <xf numFmtId="174" fontId="11" fillId="0" borderId="0" xfId="6" applyNumberFormat="1" applyFont="1" applyFill="1"/>
    <xf numFmtId="174" fontId="11" fillId="0" borderId="0" xfId="6" applyNumberFormat="1" applyFont="1" applyFill="1" applyBorder="1"/>
    <xf numFmtId="168" fontId="11" fillId="0" borderId="0" xfId="14" applyNumberFormat="1" applyFont="1" applyAlignment="1">
      <alignment horizontal="right" vertical="center"/>
    </xf>
    <xf numFmtId="174" fontId="11" fillId="0" borderId="0" xfId="14" applyNumberFormat="1" applyFont="1" applyAlignment="1">
      <alignment horizontal="right" vertical="center"/>
    </xf>
    <xf numFmtId="174" fontId="0" fillId="0" borderId="0" xfId="14" applyNumberFormat="1" applyFont="1"/>
    <xf numFmtId="168" fontId="7" fillId="0" borderId="0" xfId="14" applyNumberFormat="1" applyFont="1" applyAlignment="1">
      <alignment horizontal="right" vertical="center"/>
    </xf>
    <xf numFmtId="174" fontId="11" fillId="0" borderId="1" xfId="14" applyNumberFormat="1" applyFont="1" applyBorder="1" applyAlignment="1">
      <alignment horizontal="right" vertical="center"/>
    </xf>
    <xf numFmtId="174" fontId="7" fillId="0" borderId="0" xfId="14" applyNumberFormat="1" applyFont="1" applyAlignment="1">
      <alignment horizontal="right" vertical="center"/>
    </xf>
    <xf numFmtId="174" fontId="7" fillId="0" borderId="2" xfId="14" applyNumberFormat="1" applyFont="1" applyBorder="1" applyAlignment="1">
      <alignment horizontal="right" vertical="center"/>
    </xf>
    <xf numFmtId="174" fontId="7" fillId="0" borderId="1" xfId="14" applyNumberFormat="1" applyFont="1" applyBorder="1" applyAlignment="1">
      <alignment horizontal="right" vertical="center"/>
    </xf>
    <xf numFmtId="174" fontId="11" fillId="0" borderId="2" xfId="14" applyNumberFormat="1" applyFont="1" applyBorder="1" applyAlignment="1">
      <alignment horizontal="right" vertical="center"/>
    </xf>
    <xf numFmtId="174" fontId="11" fillId="0" borderId="3" xfId="14" applyNumberFormat="1" applyFont="1" applyBorder="1" applyAlignment="1">
      <alignment horizontal="right" vertical="center"/>
    </xf>
    <xf numFmtId="174" fontId="6" fillId="0" borderId="2" xfId="14" applyNumberFormat="1" applyFont="1" applyFill="1" applyBorder="1" applyAlignment="1">
      <alignment horizontal="right" vertical="center"/>
    </xf>
    <xf numFmtId="174" fontId="6" fillId="0" borderId="0" xfId="14" applyNumberFormat="1" applyFont="1" applyAlignment="1">
      <alignment vertical="center"/>
    </xf>
    <xf numFmtId="174" fontId="6" fillId="0" borderId="0" xfId="14" applyNumberFormat="1" applyFont="1" applyAlignment="1">
      <alignment horizontal="right" vertical="center"/>
    </xf>
    <xf numFmtId="174" fontId="6" fillId="0" borderId="2" xfId="14" applyNumberFormat="1" applyFont="1" applyBorder="1" applyAlignment="1">
      <alignment horizontal="right" vertical="center"/>
    </xf>
    <xf numFmtId="174" fontId="5" fillId="0" borderId="0" xfId="14" applyNumberFormat="1" applyFont="1" applyFill="1" applyAlignment="1">
      <alignment horizontal="right" vertical="center"/>
    </xf>
    <xf numFmtId="174" fontId="5" fillId="0" borderId="0" xfId="14" applyNumberFormat="1" applyFont="1" applyAlignment="1">
      <alignment vertical="center"/>
    </xf>
    <xf numFmtId="174" fontId="5" fillId="0" borderId="0" xfId="14" applyNumberFormat="1" applyFont="1" applyAlignment="1">
      <alignment horizontal="right" vertical="center"/>
    </xf>
    <xf numFmtId="174" fontId="5" fillId="0" borderId="0" xfId="14" applyNumberFormat="1" applyFont="1" applyFill="1" applyAlignment="1">
      <alignment horizontal="center" vertical="center"/>
    </xf>
    <xf numFmtId="174" fontId="5" fillId="0" borderId="0" xfId="14" applyNumberFormat="1" applyFont="1" applyAlignment="1">
      <alignment horizontal="center" vertical="center"/>
    </xf>
    <xf numFmtId="174" fontId="6" fillId="0" borderId="1" xfId="14" applyNumberFormat="1" applyFont="1" applyFill="1" applyBorder="1" applyAlignment="1">
      <alignment horizontal="right" vertical="center"/>
    </xf>
    <xf numFmtId="174" fontId="9" fillId="0" borderId="1" xfId="14" applyNumberFormat="1" applyFont="1" applyFill="1" applyBorder="1" applyAlignment="1">
      <alignment horizontal="right" vertical="center"/>
    </xf>
    <xf numFmtId="174" fontId="9" fillId="0" borderId="2" xfId="14" applyNumberFormat="1" applyFont="1" applyFill="1" applyBorder="1" applyAlignment="1">
      <alignment horizontal="right" vertical="center"/>
    </xf>
    <xf numFmtId="174" fontId="9" fillId="0" borderId="0" xfId="14" applyNumberFormat="1" applyFont="1" applyFill="1" applyAlignment="1">
      <alignment horizontal="right" vertical="center"/>
    </xf>
    <xf numFmtId="169" fontId="13" fillId="0" borderId="1" xfId="14" applyNumberFormat="1" applyFont="1" applyFill="1" applyBorder="1" applyAlignment="1">
      <alignment horizontal="right"/>
    </xf>
    <xf numFmtId="43" fontId="7" fillId="0" borderId="0" xfId="14" applyFont="1" applyFill="1" applyBorder="1"/>
    <xf numFmtId="43" fontId="11" fillId="0" borderId="0" xfId="14" applyFont="1" applyAlignment="1">
      <alignment horizontal="right" vertical="center" indent="1"/>
    </xf>
    <xf numFmtId="43" fontId="7" fillId="0" borderId="0" xfId="14" applyFont="1" applyAlignment="1">
      <alignment vertical="center"/>
    </xf>
    <xf numFmtId="43" fontId="18" fillId="0" borderId="0" xfId="14" applyFont="1" applyAlignment="1">
      <alignment horizontal="right" vertical="center"/>
    </xf>
    <xf numFmtId="168" fontId="7" fillId="0" borderId="0" xfId="14" applyNumberFormat="1" applyFont="1" applyAlignment="1">
      <alignment vertical="center"/>
    </xf>
    <xf numFmtId="168" fontId="18" fillId="0" borderId="0" xfId="14" applyNumberFormat="1" applyFont="1" applyAlignment="1">
      <alignment horizontal="right" vertical="center"/>
    </xf>
    <xf numFmtId="43" fontId="20" fillId="0" borderId="0" xfId="14" applyFont="1" applyAlignment="1">
      <alignment horizontal="right" vertical="center"/>
    </xf>
    <xf numFmtId="174" fontId="12" fillId="0" borderId="0" xfId="14" applyNumberFormat="1" applyFont="1" applyFill="1" applyAlignment="1">
      <alignment horizontal="center"/>
    </xf>
    <xf numFmtId="174" fontId="11" fillId="0" borderId="0" xfId="14" applyNumberFormat="1" applyFont="1" applyAlignment="1">
      <alignment horizontal="center" vertical="center"/>
    </xf>
    <xf numFmtId="174" fontId="7" fillId="0" borderId="0" xfId="14" applyNumberFormat="1" applyFont="1" applyAlignment="1">
      <alignment horizontal="center"/>
    </xf>
    <xf numFmtId="174" fontId="7" fillId="0" borderId="0" xfId="14" applyNumberFormat="1" applyFont="1" applyAlignment="1">
      <alignment horizontal="center" vertical="center"/>
    </xf>
    <xf numFmtId="174" fontId="18" fillId="0" borderId="0" xfId="14" applyNumberFormat="1" applyFont="1" applyAlignment="1">
      <alignment horizontal="center" vertical="center"/>
    </xf>
    <xf numFmtId="174" fontId="12" fillId="0" borderId="0" xfId="14" applyNumberFormat="1" applyFont="1" applyAlignment="1">
      <alignment horizontal="center"/>
    </xf>
    <xf numFmtId="174" fontId="0" fillId="0" borderId="0" xfId="14" applyNumberFormat="1" applyFont="1" applyAlignment="1">
      <alignment horizontal="center"/>
    </xf>
    <xf numFmtId="174" fontId="7" fillId="0" borderId="0" xfId="14" applyNumberFormat="1" applyFont="1"/>
    <xf numFmtId="174" fontId="11" fillId="0" borderId="0" xfId="14" applyNumberFormat="1" applyFont="1" applyAlignment="1">
      <alignment horizontal="center"/>
    </xf>
    <xf numFmtId="174" fontId="13" fillId="0" borderId="0" xfId="14" applyNumberFormat="1" applyFont="1" applyFill="1" applyAlignment="1">
      <alignment horizontal="center"/>
    </xf>
    <xf numFmtId="174" fontId="13" fillId="0" borderId="2" xfId="14" applyNumberFormat="1" applyFont="1" applyFill="1" applyBorder="1" applyAlignment="1">
      <alignment horizontal="center"/>
    </xf>
    <xf numFmtId="43" fontId="7" fillId="0" borderId="2" xfId="14" applyFont="1" applyBorder="1"/>
    <xf numFmtId="43" fontId="18" fillId="0" borderId="2" xfId="14" applyFont="1" applyBorder="1" applyAlignment="1">
      <alignment horizontal="right" vertical="center"/>
    </xf>
    <xf numFmtId="43" fontId="7" fillId="0" borderId="2" xfId="14" applyFont="1" applyBorder="1" applyAlignment="1">
      <alignment vertical="center"/>
    </xf>
    <xf numFmtId="43" fontId="7" fillId="0" borderId="13" xfId="14" applyFont="1" applyBorder="1" applyAlignment="1">
      <alignment vertical="center"/>
    </xf>
    <xf numFmtId="168" fontId="18" fillId="0" borderId="0" xfId="14" applyNumberFormat="1" applyFont="1" applyBorder="1" applyAlignment="1">
      <alignment horizontal="right" vertical="center"/>
    </xf>
    <xf numFmtId="168" fontId="11" fillId="0" borderId="0" xfId="14" applyNumberFormat="1" applyFont="1" applyFill="1" applyAlignment="1">
      <alignment horizontal="right" vertical="center"/>
    </xf>
    <xf numFmtId="43" fontId="5" fillId="0" borderId="0" xfId="14" applyFont="1" applyFill="1"/>
    <xf numFmtId="43" fontId="6" fillId="0" borderId="0" xfId="14" applyFont="1" applyFill="1" applyAlignment="1">
      <alignment horizontal="center" vertical="center"/>
    </xf>
    <xf numFmtId="43" fontId="8" fillId="0" borderId="0" xfId="14" applyFont="1" applyFill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7" fillId="0" borderId="0" xfId="1" applyAlignment="1">
      <alignment horizontal="center"/>
    </xf>
    <xf numFmtId="0" fontId="7" fillId="0" borderId="0" xfId="3" applyFont="1" applyAlignment="1">
      <alignment horizontal="left" vertical="center" indent="2"/>
    </xf>
    <xf numFmtId="0" fontId="5" fillId="0" borderId="0" xfId="3" applyFont="1" applyAlignment="1">
      <alignment vertical="center"/>
    </xf>
    <xf numFmtId="39" fontId="7" fillId="0" borderId="0" xfId="1" applyNumberFormat="1"/>
    <xf numFmtId="0" fontId="13" fillId="0" borderId="0" xfId="1" applyFont="1" applyAlignment="1">
      <alignment horizontal="centerContinuous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 indent="1"/>
    </xf>
    <xf numFmtId="0" fontId="9" fillId="0" borderId="0" xfId="7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7" fontId="7" fillId="0" borderId="0" xfId="1" applyNumberFormat="1"/>
    <xf numFmtId="0" fontId="11" fillId="0" borderId="2" xfId="1" applyFont="1" applyBorder="1"/>
    <xf numFmtId="0" fontId="16" fillId="0" borderId="0" xfId="1" applyFont="1"/>
    <xf numFmtId="170" fontId="12" fillId="0" borderId="0" xfId="3" applyNumberFormat="1" applyFont="1"/>
    <xf numFmtId="0" fontId="11" fillId="0" borderId="0" xfId="1" applyFont="1"/>
    <xf numFmtId="170" fontId="0" fillId="0" borderId="0" xfId="0" applyNumberFormat="1"/>
    <xf numFmtId="170" fontId="11" fillId="0" borderId="0" xfId="1" applyNumberFormat="1" applyFont="1"/>
    <xf numFmtId="0" fontId="7" fillId="0" borderId="0" xfId="1" applyAlignment="1">
      <alignment horizontal="left" indent="2"/>
    </xf>
    <xf numFmtId="0" fontId="12" fillId="0" borderId="0" xfId="1" applyFont="1" applyAlignment="1">
      <alignment horizontal="center"/>
    </xf>
    <xf numFmtId="171" fontId="7" fillId="0" borderId="0" xfId="1" applyNumberFormat="1"/>
    <xf numFmtId="170" fontId="24" fillId="0" borderId="0" xfId="0" applyNumberFormat="1" applyFont="1"/>
    <xf numFmtId="0" fontId="11" fillId="0" borderId="1" xfId="1" applyFont="1" applyBorder="1"/>
    <xf numFmtId="4" fontId="7" fillId="0" borderId="0" xfId="1" applyNumberFormat="1"/>
    <xf numFmtId="170" fontId="12" fillId="0" borderId="0" xfId="1" applyNumberFormat="1" applyFont="1"/>
    <xf numFmtId="174" fontId="12" fillId="0" borderId="0" xfId="1" applyNumberFormat="1" applyFont="1"/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7" fontId="7" fillId="0" borderId="0" xfId="3" applyNumberFormat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3" applyFont="1" applyAlignment="1">
      <alignment horizontal="left" vertical="center" indent="1"/>
    </xf>
    <xf numFmtId="165" fontId="7" fillId="0" borderId="0" xfId="1" applyNumberFormat="1"/>
    <xf numFmtId="0" fontId="11" fillId="0" borderId="1" xfId="3" applyFont="1" applyBorder="1" applyAlignment="1">
      <alignment vertical="center"/>
    </xf>
    <xf numFmtId="167" fontId="7" fillId="0" borderId="0" xfId="3" applyNumberFormat="1" applyFont="1"/>
    <xf numFmtId="0" fontId="7" fillId="0" borderId="0" xfId="3" applyFont="1" applyAlignment="1">
      <alignment horizontal="left" vertical="center" indent="3"/>
    </xf>
    <xf numFmtId="165" fontId="7" fillId="0" borderId="0" xfId="3" applyNumberFormat="1" applyFont="1" applyAlignment="1">
      <alignment horizontal="right" vertical="center"/>
    </xf>
    <xf numFmtId="0" fontId="0" fillId="0" borderId="0" xfId="3" applyFont="1" applyAlignment="1">
      <alignment horizontal="left" vertical="center" indent="1"/>
    </xf>
    <xf numFmtId="166" fontId="7" fillId="0" borderId="0" xfId="1" applyNumberFormat="1"/>
    <xf numFmtId="0" fontId="11" fillId="0" borderId="1" xfId="3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0" fontId="11" fillId="0" borderId="2" xfId="5" applyNumberFormat="1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11" fillId="0" borderId="0" xfId="9" applyNumberFormat="1" applyFont="1" applyFill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left" vertical="center"/>
    </xf>
    <xf numFmtId="0" fontId="20" fillId="0" borderId="2" xfId="7" applyFont="1" applyBorder="1" applyAlignment="1">
      <alignment horizontal="left" vertical="center"/>
    </xf>
    <xf numFmtId="0" fontId="21" fillId="0" borderId="0" xfId="7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center" vertical="center"/>
    </xf>
  </cellXfs>
  <cellStyles count="200">
    <cellStyle name="20% - Ênfase1 2" xfId="45"/>
    <cellStyle name="20% - Ênfase2 2" xfId="46"/>
    <cellStyle name="20% - Ênfase3 2" xfId="47"/>
    <cellStyle name="20% - Ênfase4 2" xfId="48"/>
    <cellStyle name="20% - Ênfase5 2" xfId="49"/>
    <cellStyle name="20% - Ênfase6 2" xfId="50"/>
    <cellStyle name="40% - Ênfase1 2" xfId="51"/>
    <cellStyle name="40% - Ênfase2 2" xfId="52"/>
    <cellStyle name="40% - Ênfase3 2" xfId="53"/>
    <cellStyle name="40% - Ênfase4 2" xfId="54"/>
    <cellStyle name="40% - Ênfase5 2" xfId="55"/>
    <cellStyle name="40% - Ênfase6 2" xfId="56"/>
    <cellStyle name="60% - Ênfase1 2" xfId="57"/>
    <cellStyle name="60% - Ênfase2 2" xfId="58"/>
    <cellStyle name="60% - Ênfase3 2" xfId="59"/>
    <cellStyle name="60% - Ênfase4 2" xfId="60"/>
    <cellStyle name="60% - Ênfase5 2" xfId="61"/>
    <cellStyle name="60% - Ênfase6 2" xfId="62"/>
    <cellStyle name="Bom 2" xfId="63"/>
    <cellStyle name="Cálculo 2" xfId="64"/>
    <cellStyle name="Cálculo 2 2" xfId="94"/>
    <cellStyle name="Cálculo 2 2 2" xfId="166"/>
    <cellStyle name="Cálculo 2 3" xfId="99"/>
    <cellStyle name="Célula de Verificação 2" xfId="65"/>
    <cellStyle name="Célula Vinculada 2" xfId="66"/>
    <cellStyle name="Debit" xfId="67"/>
    <cellStyle name="Ênfase1 2" xfId="68"/>
    <cellStyle name="Ênfase2 2" xfId="69"/>
    <cellStyle name="Ênfase3 2" xfId="70"/>
    <cellStyle name="Ênfase4 2" xfId="71"/>
    <cellStyle name="Ênfase5 2" xfId="72"/>
    <cellStyle name="Ênfase6 2" xfId="73"/>
    <cellStyle name="Entrada 2" xfId="74"/>
    <cellStyle name="Entrada 2 2" xfId="95"/>
    <cellStyle name="Entrada 2 2 2" xfId="167"/>
    <cellStyle name="Entrada 2 3" xfId="100"/>
    <cellStyle name="Euro" xfId="75"/>
    <cellStyle name="Incorreto 2" xfId="76"/>
    <cellStyle name="Moeda 2" xfId="91"/>
    <cellStyle name="Moeda 2 2" xfId="164"/>
    <cellStyle name="Moeda 3" xfId="126"/>
    <cellStyle name="Neutra 2" xfId="77"/>
    <cellStyle name="Normal" xfId="0" builtinId="0"/>
    <cellStyle name="Normal 2" xfId="1"/>
    <cellStyle name="Normal 2 2" xfId="7"/>
    <cellStyle name="Normal 2 2 2" xfId="147"/>
    <cellStyle name="Normal 2 2 3" xfId="139"/>
    <cellStyle name="Normal 2 3" xfId="44"/>
    <cellStyle name="Normal 3" xfId="3"/>
    <cellStyle name="Normal 3 10" xfId="42"/>
    <cellStyle name="Normal 3 11" xfId="23"/>
    <cellStyle name="Normal 3 2" xfId="107"/>
    <cellStyle name="Normal 3 2 2" xfId="142"/>
    <cellStyle name="Normal 3 2 3" xfId="174"/>
    <cellStyle name="Normal 3 3" xfId="111"/>
    <cellStyle name="Normal 3 3 2" xfId="177"/>
    <cellStyle name="Normal 3 4" xfId="113"/>
    <cellStyle name="Normal 3 4 2" xfId="179"/>
    <cellStyle name="Normal 3 5" xfId="123"/>
    <cellStyle name="Normal 3 5 2" xfId="148"/>
    <cellStyle name="Normal 3 5 3" xfId="189"/>
    <cellStyle name="Normal 3 6" xfId="10"/>
    <cellStyle name="Normal 3 6 2" xfId="151"/>
    <cellStyle name="Normal 3 6 3" xfId="192"/>
    <cellStyle name="Normal 3 6 4" xfId="128"/>
    <cellStyle name="Normal 3 6 5" xfId="29"/>
    <cellStyle name="Normal 3 7" xfId="134"/>
    <cellStyle name="Normal 3 8" xfId="156"/>
    <cellStyle name="Normal 3 9" xfId="160"/>
    <cellStyle name="Normal 4" xfId="104"/>
    <cellStyle name="Normal 4 2" xfId="109"/>
    <cellStyle name="Normal 4 3" xfId="171"/>
    <cellStyle name="Normal 5" xfId="112"/>
    <cellStyle name="Normal 5 2" xfId="93"/>
    <cellStyle name="Normal 5 3" xfId="178"/>
    <cellStyle name="Normal 6" xfId="78"/>
    <cellStyle name="Normal 7" xfId="129"/>
    <cellStyle name="Normal 8" xfId="117"/>
    <cellStyle name="Normal 8 2" xfId="11"/>
    <cellStyle name="Normal 8 2 2" xfId="16"/>
    <cellStyle name="Normal 8 2 2 2" xfId="18"/>
    <cellStyle name="Normal 8 2 2 2 2" xfId="195"/>
    <cellStyle name="Normal 8 2 2 2 3" xfId="37"/>
    <cellStyle name="Normal 8 2 2 3" xfId="153"/>
    <cellStyle name="Normal 8 2 2 4" xfId="35"/>
    <cellStyle name="Normal 8 2 3" xfId="186"/>
    <cellStyle name="Normal 8 2 4" xfId="121"/>
    <cellStyle name="Normal 8 2 5" xfId="30"/>
    <cellStyle name="Normal 8 3" xfId="183"/>
    <cellStyle name="Normal 9" xfId="198"/>
    <cellStyle name="Nota 2" xfId="79"/>
    <cellStyle name="Nota 2 2" xfId="96"/>
    <cellStyle name="Nota 2 2 2" xfId="168"/>
    <cellStyle name="Nota 2 3" xfId="101"/>
    <cellStyle name="Porcentagem 2" xfId="119"/>
    <cellStyle name="Porcentagem 2 2" xfId="13"/>
    <cellStyle name="Porcentagem 2 2 2" xfId="146"/>
    <cellStyle name="Porcentagem 2 2 3" xfId="138"/>
    <cellStyle name="Porcentagem 2 2 4" xfId="155"/>
    <cellStyle name="Porcentagem 2 2 4 2" xfId="20"/>
    <cellStyle name="Porcentagem 2 2 4 2 2" xfId="197"/>
    <cellStyle name="Porcentagem 2 2 4 2 3" xfId="39"/>
    <cellStyle name="Porcentagem 2 2 5" xfId="188"/>
    <cellStyle name="Porcentagem 2 2 6" xfId="122"/>
    <cellStyle name="Porcentagem 2 2 7" xfId="32"/>
    <cellStyle name="Porcentagem 2 3" xfId="132"/>
    <cellStyle name="Porcentagem 2 4" xfId="185"/>
    <cellStyle name="Porcentagem 3" xfId="135"/>
    <cellStyle name="Porcentagem 3 2" xfId="143"/>
    <cellStyle name="Porcentagem 4" xfId="141"/>
    <cellStyle name="Porcentagem 5" xfId="130"/>
    <cellStyle name="Saída 2" xfId="80"/>
    <cellStyle name="Saída 2 2" xfId="97"/>
    <cellStyle name="Saída 2 2 2" xfId="169"/>
    <cellStyle name="Saída 2 3" xfId="102"/>
    <cellStyle name="Separador de milhares 2" xfId="92"/>
    <cellStyle name="Separador de milhares 2 2" xfId="165"/>
    <cellStyle name="Texto de Aviso 2" xfId="82"/>
    <cellStyle name="Texto Explicativo 2" xfId="83"/>
    <cellStyle name="Título 1 2" xfId="85"/>
    <cellStyle name="Título 2 2" xfId="86"/>
    <cellStyle name="Título 3 2" xfId="87"/>
    <cellStyle name="Título 4 2" xfId="88"/>
    <cellStyle name="Título 5" xfId="84"/>
    <cellStyle name="Total 2" xfId="89"/>
    <cellStyle name="Total 2 2" xfId="98"/>
    <cellStyle name="Total 2 2 2" xfId="170"/>
    <cellStyle name="Total 2 3" xfId="103"/>
    <cellStyle name="Vírgula" xfId="14" builtinId="3"/>
    <cellStyle name="Vírgula 10" xfId="41"/>
    <cellStyle name="Vírgula 11" xfId="33"/>
    <cellStyle name="Vírgula 2" xfId="81"/>
    <cellStyle name="Vírgula 2 2" xfId="6"/>
    <cellStyle name="Vírgula 2 2 2" xfId="145"/>
    <cellStyle name="Vírgula 2 2 3" xfId="137"/>
    <cellStyle name="Vírgula 2 2 4" xfId="182"/>
    <cellStyle name="Vírgula 2 2 5" xfId="116"/>
    <cellStyle name="Vírgula 2 2 6" xfId="26"/>
    <cellStyle name="Vírgula 2 3" xfId="133"/>
    <cellStyle name="Vírgula 2 4" xfId="162"/>
    <cellStyle name="Vírgula 3" xfId="2"/>
    <cellStyle name="Vírgula 3 10" xfId="90"/>
    <cellStyle name="Vírgula 3 11" xfId="22"/>
    <cellStyle name="Vírgula 3 2" xfId="4"/>
    <cellStyle name="Vírgula 3 2 2" xfId="144"/>
    <cellStyle name="Vírgula 3 2 3" xfId="173"/>
    <cellStyle name="Vírgula 3 2 4" xfId="106"/>
    <cellStyle name="Vírgula 3 2 5" xfId="24"/>
    <cellStyle name="Vírgula 3 3" xfId="110"/>
    <cellStyle name="Vírgula 3 3 2" xfId="176"/>
    <cellStyle name="Vírgula 3 4" xfId="115"/>
    <cellStyle name="Vírgula 3 4 2" xfId="181"/>
    <cellStyle name="Vírgula 3 5" xfId="125"/>
    <cellStyle name="Vírgula 3 5 2" xfId="150"/>
    <cellStyle name="Vírgula 3 5 3" xfId="191"/>
    <cellStyle name="Vírgula 3 6" xfId="8"/>
    <cellStyle name="Vírgula 3 6 2" xfId="152"/>
    <cellStyle name="Vírgula 3 6 2 2" xfId="17"/>
    <cellStyle name="Vírgula 3 6 2 2 2" xfId="36"/>
    <cellStyle name="Vírgula 3 6 3" xfId="194"/>
    <cellStyle name="Vírgula 3 6 4" xfId="127"/>
    <cellStyle name="Vírgula 3 6 5" xfId="27"/>
    <cellStyle name="Vírgula 3 7" xfId="136"/>
    <cellStyle name="Vírgula 3 8" xfId="21"/>
    <cellStyle name="Vírgula 3 8 2" xfId="158"/>
    <cellStyle name="Vírgula 3 8 3" xfId="40"/>
    <cellStyle name="Vírgula 3 9" xfId="163"/>
    <cellStyle name="Vírgula 4" xfId="5"/>
    <cellStyle name="Vírgula 4 2" xfId="114"/>
    <cellStyle name="Vírgula 4 2 2" xfId="180"/>
    <cellStyle name="Vírgula 4 3" xfId="124"/>
    <cellStyle name="Vírgula 4 3 2" xfId="149"/>
    <cellStyle name="Vírgula 4 3 3" xfId="190"/>
    <cellStyle name="Vírgula 4 4" xfId="9"/>
    <cellStyle name="Vírgula 4 4 2" xfId="193"/>
    <cellStyle name="Vírgula 4 4 3" xfId="140"/>
    <cellStyle name="Vírgula 4 4 4" xfId="28"/>
    <cellStyle name="Vírgula 4 5" xfId="157"/>
    <cellStyle name="Vírgula 4 6" xfId="161"/>
    <cellStyle name="Vírgula 4 7" xfId="43"/>
    <cellStyle name="Vírgula 4 8" xfId="25"/>
    <cellStyle name="Vírgula 5" xfId="105"/>
    <cellStyle name="Vírgula 5 2" xfId="108"/>
    <cellStyle name="Vírgula 5 2 2" xfId="175"/>
    <cellStyle name="Vírgula 5 3" xfId="172"/>
    <cellStyle name="Vírgula 6" xfId="131"/>
    <cellStyle name="Vírgula 7" xfId="118"/>
    <cellStyle name="Vírgula 7 2" xfId="12"/>
    <cellStyle name="Vírgula 7 2 2" xfId="154"/>
    <cellStyle name="Vírgula 7 2 2 2" xfId="19"/>
    <cellStyle name="Vírgula 7 2 2 2 2" xfId="196"/>
    <cellStyle name="Vírgula 7 2 2 2 3" xfId="38"/>
    <cellStyle name="Vírgula 7 2 3" xfId="187"/>
    <cellStyle name="Vírgula 7 2 4" xfId="120"/>
    <cellStyle name="Vírgula 7 2 5" xfId="31"/>
    <cellStyle name="Vírgula 7 3" xfId="184"/>
    <cellStyle name="Vírgula 8" xfId="15"/>
    <cellStyle name="Vírgula 8 2" xfId="159"/>
    <cellStyle name="Vírgula 8 3" xfId="34"/>
    <cellStyle name="Vírgula 9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V50"/>
  <sheetViews>
    <sheetView showGridLines="0" zoomScale="90" zoomScaleNormal="90" workbookViewId="0">
      <selection activeCell="Z20" sqref="Z20"/>
    </sheetView>
  </sheetViews>
  <sheetFormatPr defaultColWidth="9.33203125" defaultRowHeight="15" x14ac:dyDescent="0.3"/>
  <cols>
    <col min="1" max="1" width="4.83203125" style="4" customWidth="1"/>
    <col min="2" max="2" width="53.33203125" style="4" customWidth="1"/>
    <col min="3" max="3" width="2" style="4" customWidth="1"/>
    <col min="4" max="4" width="5.83203125" style="4" customWidth="1"/>
    <col min="5" max="5" width="1.5" style="4" customWidth="1"/>
    <col min="6" max="6" width="2" style="4" customWidth="1"/>
    <col min="7" max="7" width="19.83203125" style="4" customWidth="1"/>
    <col min="8" max="8" width="2" style="4" customWidth="1"/>
    <col min="9" max="9" width="19.83203125" style="4" customWidth="1"/>
    <col min="10" max="10" width="5.1640625" style="4" customWidth="1"/>
    <col min="11" max="11" width="10" style="4" bestFit="1" customWidth="1"/>
    <col min="12" max="12" width="12.83203125" style="4" hidden="1" customWidth="1"/>
    <col min="13" max="13" width="11.6640625" style="4" hidden="1" customWidth="1"/>
    <col min="14" max="14" width="53" style="4" customWidth="1"/>
    <col min="15" max="15" width="2" style="4" customWidth="1"/>
    <col min="16" max="16" width="8.5" style="4" bestFit="1" customWidth="1"/>
    <col min="17" max="18" width="2" style="4" customWidth="1"/>
    <col min="19" max="19" width="19.83203125" style="4" customWidth="1"/>
    <col min="20" max="20" width="2" style="4" customWidth="1"/>
    <col min="21" max="21" width="19.83203125" style="4" customWidth="1"/>
    <col min="22" max="22" width="10.6640625" style="4" bestFit="1" customWidth="1"/>
    <col min="23" max="16384" width="9.33203125" style="4"/>
  </cols>
  <sheetData>
    <row r="1" spans="1:22" ht="16.5" customHeight="1" x14ac:dyDescent="0.3">
      <c r="A1" s="272" t="s">
        <v>109</v>
      </c>
      <c r="B1" s="272"/>
      <c r="C1" s="272"/>
      <c r="D1" s="272"/>
      <c r="E1" s="272"/>
      <c r="F1" s="272"/>
      <c r="G1" s="272"/>
      <c r="H1" s="272"/>
      <c r="I1" s="272"/>
      <c r="J1" s="272"/>
      <c r="N1" s="243"/>
      <c r="O1" s="243"/>
      <c r="P1" s="243"/>
      <c r="Q1" s="243"/>
      <c r="R1" s="243"/>
      <c r="S1" s="243"/>
      <c r="T1" s="243"/>
      <c r="U1" s="243"/>
    </row>
    <row r="2" spans="1:22" ht="16.5" customHeight="1" x14ac:dyDescent="0.3">
      <c r="A2" s="272"/>
      <c r="B2" s="272"/>
      <c r="C2" s="272"/>
      <c r="D2" s="272"/>
      <c r="E2" s="272"/>
      <c r="F2" s="272"/>
      <c r="G2" s="272"/>
      <c r="H2" s="272"/>
      <c r="I2" s="272"/>
      <c r="J2" s="272"/>
      <c r="N2" s="243"/>
      <c r="O2" s="243"/>
      <c r="P2" s="243"/>
      <c r="Q2" s="243"/>
      <c r="R2" s="243"/>
      <c r="S2" s="243"/>
      <c r="T2" s="243"/>
      <c r="U2" s="243"/>
    </row>
    <row r="3" spans="1:22" ht="9.75" customHeight="1" x14ac:dyDescent="0.3">
      <c r="B3" s="244"/>
      <c r="C3" s="5"/>
      <c r="D3" s="244"/>
      <c r="E3" s="5"/>
      <c r="F3" s="5"/>
      <c r="G3" s="244"/>
      <c r="H3" s="244"/>
      <c r="I3" s="244"/>
      <c r="N3" s="245"/>
      <c r="O3" s="217"/>
      <c r="P3" s="245"/>
      <c r="Q3" s="217"/>
      <c r="R3" s="217"/>
      <c r="S3" s="245"/>
      <c r="T3" s="245"/>
      <c r="U3" s="245"/>
    </row>
    <row r="4" spans="1:22" ht="16.5" customHeight="1" x14ac:dyDescent="0.3">
      <c r="B4" s="266" t="s">
        <v>16</v>
      </c>
      <c r="C4" s="5"/>
      <c r="D4" s="273" t="s">
        <v>15</v>
      </c>
      <c r="E4" s="5"/>
      <c r="F4" s="5"/>
      <c r="G4" s="270" t="s">
        <v>175</v>
      </c>
      <c r="H4" s="5"/>
      <c r="I4" s="264" t="s">
        <v>172</v>
      </c>
      <c r="N4" s="266" t="s">
        <v>130</v>
      </c>
      <c r="O4" s="242"/>
      <c r="P4" s="268" t="s">
        <v>15</v>
      </c>
      <c r="Q4" s="242"/>
      <c r="R4" s="5"/>
      <c r="S4" s="270" t="s">
        <v>175</v>
      </c>
      <c r="T4" s="5"/>
      <c r="U4" s="264" t="s">
        <v>172</v>
      </c>
    </row>
    <row r="5" spans="1:22" x14ac:dyDescent="0.3">
      <c r="B5" s="267"/>
      <c r="C5" s="246"/>
      <c r="D5" s="274"/>
      <c r="E5" s="246"/>
      <c r="F5" s="246"/>
      <c r="G5" s="271"/>
      <c r="H5" s="6"/>
      <c r="I5" s="265"/>
      <c r="N5" s="267"/>
      <c r="O5" s="246"/>
      <c r="P5" s="269"/>
      <c r="Q5" s="67"/>
      <c r="R5" s="246"/>
      <c r="S5" s="271"/>
      <c r="T5" s="6"/>
      <c r="U5" s="265"/>
    </row>
    <row r="6" spans="1:22" x14ac:dyDescent="0.3">
      <c r="B6" s="7" t="s">
        <v>14</v>
      </c>
      <c r="C6" s="8"/>
      <c r="D6" s="9"/>
      <c r="E6" s="8"/>
      <c r="F6" s="247"/>
      <c r="G6" s="24"/>
      <c r="H6" s="248"/>
      <c r="I6" s="25"/>
      <c r="N6" s="7" t="s">
        <v>14</v>
      </c>
      <c r="O6" s="8"/>
      <c r="P6" s="9"/>
      <c r="Q6" s="9"/>
      <c r="R6" s="249"/>
      <c r="S6" s="24"/>
      <c r="T6" s="248"/>
      <c r="U6" s="25"/>
    </row>
    <row r="7" spans="1:22" x14ac:dyDescent="0.3">
      <c r="B7" s="250" t="s">
        <v>13</v>
      </c>
      <c r="C7" s="8"/>
      <c r="D7" s="9">
        <v>4</v>
      </c>
      <c r="E7" s="8"/>
      <c r="F7" s="8"/>
      <c r="G7" s="148">
        <v>150259</v>
      </c>
      <c r="H7" s="148"/>
      <c r="I7" s="148">
        <v>122086</v>
      </c>
      <c r="N7" s="250" t="s">
        <v>26</v>
      </c>
      <c r="O7" s="8"/>
      <c r="P7" s="9" t="s">
        <v>182</v>
      </c>
      <c r="Q7" s="9"/>
      <c r="R7" s="150"/>
      <c r="S7" s="148">
        <v>1909</v>
      </c>
      <c r="T7" s="148"/>
      <c r="U7" s="148">
        <v>2108</v>
      </c>
    </row>
    <row r="8" spans="1:22" x14ac:dyDescent="0.3">
      <c r="B8" s="250" t="s">
        <v>6</v>
      </c>
      <c r="C8" s="8"/>
      <c r="D8" s="9">
        <v>5</v>
      </c>
      <c r="E8" s="8"/>
      <c r="F8" s="8"/>
      <c r="G8" s="148">
        <v>40567</v>
      </c>
      <c r="H8" s="148"/>
      <c r="I8" s="148">
        <v>36312</v>
      </c>
      <c r="N8" s="250" t="s">
        <v>118</v>
      </c>
      <c r="O8" s="8"/>
      <c r="P8" s="9">
        <v>12</v>
      </c>
      <c r="Q8" s="9"/>
      <c r="R8" s="150"/>
      <c r="S8" s="148">
        <v>4433</v>
      </c>
      <c r="T8" s="148"/>
      <c r="U8" s="148">
        <v>2684</v>
      </c>
    </row>
    <row r="9" spans="1:22" x14ac:dyDescent="0.3">
      <c r="B9" s="4" t="s">
        <v>159</v>
      </c>
      <c r="G9" s="148">
        <v>981</v>
      </c>
      <c r="H9" s="148"/>
      <c r="I9" s="148">
        <v>4960</v>
      </c>
      <c r="N9" s="250" t="s">
        <v>119</v>
      </c>
      <c r="O9" s="8"/>
      <c r="P9" s="9">
        <v>13</v>
      </c>
      <c r="Q9" s="9"/>
      <c r="R9" s="150"/>
      <c r="S9" s="148">
        <v>39752</v>
      </c>
      <c r="T9" s="148"/>
      <c r="U9" s="148">
        <v>147307</v>
      </c>
    </row>
    <row r="10" spans="1:22" x14ac:dyDescent="0.3">
      <c r="B10" s="4" t="s">
        <v>174</v>
      </c>
      <c r="G10" s="148">
        <v>39586</v>
      </c>
      <c r="H10" s="148"/>
      <c r="I10" s="148">
        <v>31352</v>
      </c>
      <c r="N10" s="250" t="s">
        <v>23</v>
      </c>
      <c r="O10" s="8"/>
      <c r="P10" s="9" t="s">
        <v>183</v>
      </c>
      <c r="Q10" s="9"/>
      <c r="R10" s="150"/>
      <c r="S10" s="148">
        <v>286</v>
      </c>
      <c r="T10" s="148"/>
      <c r="U10" s="148">
        <v>253</v>
      </c>
      <c r="V10" s="251"/>
    </row>
    <row r="11" spans="1:22" x14ac:dyDescent="0.3">
      <c r="B11" s="250" t="s">
        <v>11</v>
      </c>
      <c r="C11" s="8"/>
      <c r="D11" s="9">
        <v>6</v>
      </c>
      <c r="E11" s="8"/>
      <c r="F11" s="8"/>
      <c r="G11" s="148">
        <v>851</v>
      </c>
      <c r="H11" s="148"/>
      <c r="I11" s="148">
        <v>1158</v>
      </c>
      <c r="N11" s="250" t="s">
        <v>120</v>
      </c>
      <c r="O11" s="8"/>
      <c r="P11" s="9">
        <v>14</v>
      </c>
      <c r="Q11" s="9"/>
      <c r="R11" s="150"/>
      <c r="S11" s="148">
        <f>1+1709</f>
        <v>1710</v>
      </c>
      <c r="T11" s="148"/>
      <c r="U11" s="148">
        <v>2786</v>
      </c>
    </row>
    <row r="12" spans="1:22" x14ac:dyDescent="0.3">
      <c r="B12" s="250" t="s">
        <v>116</v>
      </c>
      <c r="C12" s="8"/>
      <c r="D12" s="9">
        <v>7</v>
      </c>
      <c r="E12" s="8"/>
      <c r="F12" s="8"/>
      <c r="G12" s="148">
        <v>11526</v>
      </c>
      <c r="H12" s="148"/>
      <c r="I12" s="148">
        <v>9541</v>
      </c>
      <c r="N12" s="250" t="s">
        <v>136</v>
      </c>
      <c r="P12" s="218">
        <v>15</v>
      </c>
      <c r="Q12" s="9"/>
      <c r="R12" s="150"/>
      <c r="S12" s="148">
        <v>83096</v>
      </c>
      <c r="T12" s="148"/>
      <c r="U12" s="148">
        <v>83913</v>
      </c>
    </row>
    <row r="13" spans="1:22" x14ac:dyDescent="0.3">
      <c r="B13" s="250" t="s">
        <v>10</v>
      </c>
      <c r="C13" s="8"/>
      <c r="D13" s="9"/>
      <c r="E13" s="8"/>
      <c r="F13" s="8"/>
      <c r="G13" s="148">
        <v>73</v>
      </c>
      <c r="H13" s="148"/>
      <c r="I13" s="148">
        <v>10</v>
      </c>
      <c r="S13" s="148"/>
      <c r="T13" s="150"/>
      <c r="U13" s="148"/>
    </row>
    <row r="14" spans="1:22" x14ac:dyDescent="0.3">
      <c r="B14" s="250" t="s">
        <v>12</v>
      </c>
      <c r="C14" s="8"/>
      <c r="D14" s="9">
        <v>8</v>
      </c>
      <c r="E14" s="8"/>
      <c r="F14" s="8"/>
      <c r="G14" s="148">
        <v>1991</v>
      </c>
      <c r="H14" s="148"/>
      <c r="I14" s="148">
        <v>3460</v>
      </c>
      <c r="N14" s="252" t="s">
        <v>24</v>
      </c>
      <c r="O14" s="8"/>
      <c r="P14" s="9"/>
      <c r="Q14" s="9"/>
      <c r="R14" s="253"/>
      <c r="S14" s="149">
        <f>SUM(S7:S13)</f>
        <v>131186</v>
      </c>
      <c r="T14" s="149"/>
      <c r="U14" s="149">
        <f>SUM(U7:U13)</f>
        <v>239051</v>
      </c>
    </row>
    <row r="15" spans="1:22" x14ac:dyDescent="0.3">
      <c r="B15" s="254"/>
      <c r="C15" s="8"/>
      <c r="D15" s="9"/>
      <c r="E15" s="8"/>
      <c r="F15" s="8"/>
      <c r="G15" s="22"/>
      <c r="H15" s="22"/>
      <c r="I15" s="22"/>
      <c r="L15" s="4" t="s">
        <v>111</v>
      </c>
      <c r="M15" s="4">
        <v>1117151</v>
      </c>
      <c r="S15" s="150"/>
      <c r="T15" s="150"/>
      <c r="U15" s="150"/>
    </row>
    <row r="16" spans="1:22" x14ac:dyDescent="0.3">
      <c r="B16" s="254"/>
      <c r="C16" s="8"/>
      <c r="D16" s="9"/>
      <c r="E16" s="8"/>
      <c r="F16" s="8"/>
      <c r="G16" s="10"/>
      <c r="H16" s="10"/>
      <c r="I16" s="10"/>
      <c r="L16" s="4" t="s">
        <v>110</v>
      </c>
      <c r="M16" s="4">
        <v>4702515.74</v>
      </c>
      <c r="N16" s="7" t="s">
        <v>8</v>
      </c>
      <c r="O16" s="8"/>
      <c r="P16" s="9"/>
      <c r="Q16" s="9"/>
      <c r="S16" s="148"/>
      <c r="T16" s="150"/>
      <c r="U16" s="148"/>
    </row>
    <row r="17" spans="2:22" x14ac:dyDescent="0.3">
      <c r="B17" s="252" t="s">
        <v>9</v>
      </c>
      <c r="C17" s="8"/>
      <c r="D17" s="9"/>
      <c r="E17" s="8"/>
      <c r="F17" s="7"/>
      <c r="G17" s="149">
        <f>G7+G8+G11+G12+G13+G14</f>
        <v>205267</v>
      </c>
      <c r="H17" s="10"/>
      <c r="I17" s="149">
        <f>I7+I8+I11+I12+I13+I14</f>
        <v>172567</v>
      </c>
      <c r="M17" s="4">
        <v>5819666.7400000002</v>
      </c>
      <c r="N17" s="250" t="s">
        <v>119</v>
      </c>
      <c r="O17" s="8"/>
      <c r="P17" s="9">
        <v>13</v>
      </c>
      <c r="Q17" s="9"/>
      <c r="S17" s="148">
        <v>76283</v>
      </c>
      <c r="T17" s="150"/>
      <c r="U17" s="148">
        <v>69086</v>
      </c>
    </row>
    <row r="18" spans="2:22" x14ac:dyDescent="0.3">
      <c r="N18" s="250" t="s">
        <v>22</v>
      </c>
      <c r="O18" s="8"/>
      <c r="P18" s="9">
        <v>16</v>
      </c>
      <c r="Q18" s="9"/>
      <c r="S18" s="148">
        <v>28826</v>
      </c>
      <c r="T18" s="150"/>
      <c r="U18" s="148">
        <v>82316</v>
      </c>
    </row>
    <row r="19" spans="2:22" x14ac:dyDescent="0.3">
      <c r="B19" s="7" t="s">
        <v>8</v>
      </c>
      <c r="D19" s="218"/>
      <c r="G19" s="10"/>
      <c r="H19" s="255"/>
      <c r="I19" s="255"/>
      <c r="N19" s="250" t="s">
        <v>163</v>
      </c>
      <c r="P19" s="218">
        <v>18</v>
      </c>
      <c r="S19" s="150">
        <v>5433</v>
      </c>
      <c r="T19" s="150"/>
      <c r="U19" s="150">
        <v>5433</v>
      </c>
      <c r="V19" s="251"/>
    </row>
    <row r="20" spans="2:22" x14ac:dyDescent="0.3">
      <c r="B20" s="250" t="s">
        <v>7</v>
      </c>
      <c r="D20" s="218">
        <v>9</v>
      </c>
      <c r="G20" s="152">
        <v>135984</v>
      </c>
      <c r="H20" s="148"/>
      <c r="I20" s="148">
        <v>148548</v>
      </c>
      <c r="N20" s="250" t="s">
        <v>18</v>
      </c>
      <c r="O20" s="8"/>
      <c r="P20" s="9" t="s">
        <v>148</v>
      </c>
      <c r="Q20" s="9"/>
      <c r="S20" s="148">
        <v>418887</v>
      </c>
      <c r="T20" s="150"/>
      <c r="U20" s="148">
        <v>379816</v>
      </c>
    </row>
    <row r="21" spans="2:22" x14ac:dyDescent="0.3">
      <c r="B21" s="219" t="s">
        <v>160</v>
      </c>
      <c r="G21" s="148">
        <v>115659</v>
      </c>
      <c r="H21" s="150"/>
      <c r="I21" s="148">
        <v>131688</v>
      </c>
      <c r="N21" s="250" t="s">
        <v>136</v>
      </c>
      <c r="O21" s="8"/>
      <c r="P21" s="9">
        <v>15</v>
      </c>
      <c r="Q21" s="9"/>
      <c r="S21" s="148">
        <v>146423</v>
      </c>
      <c r="T21" s="150"/>
      <c r="U21" s="148">
        <v>146043</v>
      </c>
    </row>
    <row r="22" spans="2:22" x14ac:dyDescent="0.3">
      <c r="B22" s="219" t="s">
        <v>117</v>
      </c>
      <c r="D22" s="9"/>
      <c r="G22" s="148">
        <v>20325</v>
      </c>
      <c r="H22" s="148"/>
      <c r="I22" s="148">
        <v>16860</v>
      </c>
      <c r="S22" s="150"/>
      <c r="T22" s="150"/>
      <c r="U22" s="150"/>
    </row>
    <row r="23" spans="2:22" x14ac:dyDescent="0.3">
      <c r="B23" s="250" t="s">
        <v>5</v>
      </c>
      <c r="D23" s="218"/>
      <c r="G23" s="148">
        <v>30</v>
      </c>
      <c r="H23" s="148"/>
      <c r="I23" s="148">
        <v>30</v>
      </c>
      <c r="N23" s="252" t="s">
        <v>21</v>
      </c>
      <c r="O23" s="8"/>
      <c r="P23" s="9"/>
      <c r="Q23" s="9"/>
      <c r="S23" s="149">
        <f>SUM(S17:S21)</f>
        <v>675852</v>
      </c>
      <c r="T23" s="149"/>
      <c r="U23" s="149">
        <f>SUM(U17:U21)</f>
        <v>682694</v>
      </c>
    </row>
    <row r="24" spans="2:22" x14ac:dyDescent="0.3">
      <c r="B24" s="250" t="s">
        <v>4</v>
      </c>
      <c r="D24" s="218">
        <v>10</v>
      </c>
      <c r="G24" s="148">
        <v>163932</v>
      </c>
      <c r="H24" s="148"/>
      <c r="I24" s="148">
        <v>166286</v>
      </c>
      <c r="N24" s="256"/>
      <c r="O24" s="8"/>
      <c r="P24" s="9"/>
      <c r="Q24" s="9"/>
      <c r="R24" s="253"/>
      <c r="S24" s="148"/>
      <c r="T24" s="150"/>
      <c r="U24" s="148"/>
    </row>
    <row r="25" spans="2:22" x14ac:dyDescent="0.3">
      <c r="B25" s="250" t="s">
        <v>3</v>
      </c>
      <c r="D25" s="218"/>
      <c r="G25" s="148">
        <v>9</v>
      </c>
      <c r="H25" s="148"/>
      <c r="I25" s="148">
        <v>9</v>
      </c>
      <c r="N25" s="252" t="s">
        <v>20</v>
      </c>
      <c r="O25" s="8"/>
      <c r="P25" s="9"/>
      <c r="Q25" s="9"/>
      <c r="S25" s="149">
        <f>S14+S23</f>
        <v>807038</v>
      </c>
      <c r="T25" s="149"/>
      <c r="U25" s="149">
        <f>U14+U23</f>
        <v>921745</v>
      </c>
    </row>
    <row r="26" spans="2:22" x14ac:dyDescent="0.3">
      <c r="G26" s="150"/>
      <c r="H26" s="150"/>
      <c r="I26" s="148"/>
    </row>
    <row r="27" spans="2:22" x14ac:dyDescent="0.3">
      <c r="G27" s="150"/>
      <c r="H27" s="150"/>
      <c r="I27" s="150"/>
      <c r="N27" s="7" t="s">
        <v>104</v>
      </c>
      <c r="P27" s="9"/>
      <c r="Q27" s="9"/>
      <c r="S27" s="148"/>
      <c r="T27" s="150"/>
      <c r="U27" s="148"/>
    </row>
    <row r="28" spans="2:22" x14ac:dyDescent="0.3">
      <c r="D28" s="218"/>
      <c r="G28" s="212"/>
      <c r="H28" s="148"/>
      <c r="I28" s="212"/>
      <c r="N28" s="250" t="s">
        <v>19</v>
      </c>
      <c r="P28" s="9">
        <v>19</v>
      </c>
      <c r="Q28" s="9"/>
      <c r="S28" s="148">
        <v>432843</v>
      </c>
      <c r="T28" s="150"/>
      <c r="U28" s="148">
        <v>432843</v>
      </c>
    </row>
    <row r="29" spans="2:22" x14ac:dyDescent="0.3">
      <c r="G29" s="150"/>
      <c r="H29" s="150"/>
      <c r="I29" s="150"/>
      <c r="N29" s="250" t="s">
        <v>115</v>
      </c>
      <c r="P29" s="218">
        <v>22</v>
      </c>
      <c r="S29" s="152">
        <v>58280</v>
      </c>
      <c r="T29" s="150"/>
      <c r="U29" s="152">
        <v>30053</v>
      </c>
    </row>
    <row r="30" spans="2:22" x14ac:dyDescent="0.3">
      <c r="G30" s="150"/>
      <c r="H30" s="150"/>
      <c r="I30" s="150"/>
      <c r="N30" s="250" t="s">
        <v>127</v>
      </c>
      <c r="P30" s="218" t="s">
        <v>147</v>
      </c>
      <c r="S30" s="152">
        <v>92435</v>
      </c>
      <c r="T30" s="150"/>
      <c r="U30" s="152">
        <v>76435</v>
      </c>
    </row>
    <row r="31" spans="2:22" x14ac:dyDescent="0.3">
      <c r="J31" s="251"/>
      <c r="M31" s="251"/>
      <c r="N31" s="250" t="s">
        <v>17</v>
      </c>
      <c r="P31" s="9">
        <v>21</v>
      </c>
      <c r="Q31" s="9"/>
      <c r="S31" s="153">
        <v>-885374</v>
      </c>
      <c r="T31" s="154"/>
      <c r="U31" s="155">
        <v>-973637</v>
      </c>
      <c r="V31" s="257"/>
    </row>
    <row r="32" spans="2:22" x14ac:dyDescent="0.3">
      <c r="B32" s="252" t="s">
        <v>2</v>
      </c>
      <c r="C32" s="8"/>
      <c r="D32" s="9"/>
      <c r="E32" s="8"/>
      <c r="G32" s="149">
        <f>G20+G23+G24+G25</f>
        <v>299955</v>
      </c>
      <c r="H32" s="148"/>
      <c r="I32" s="149">
        <f>I20+I23+I24+I25</f>
        <v>314873</v>
      </c>
      <c r="M32" s="251"/>
      <c r="N32" s="252" t="s">
        <v>161</v>
      </c>
      <c r="O32" s="8"/>
      <c r="P32" s="9"/>
      <c r="Q32" s="9"/>
      <c r="S32" s="156">
        <f>SUM(S28:S31)</f>
        <v>-301816</v>
      </c>
      <c r="T32" s="156"/>
      <c r="U32" s="156">
        <f>SUM(U28:U31)+1</f>
        <v>-434305</v>
      </c>
      <c r="V32" s="257"/>
    </row>
    <row r="33" spans="2:22" x14ac:dyDescent="0.3">
      <c r="D33" s="218"/>
      <c r="G33" s="10"/>
      <c r="H33" s="10"/>
      <c r="I33" s="10"/>
      <c r="N33" s="256"/>
      <c r="P33" s="218"/>
      <c r="Q33" s="218"/>
      <c r="S33" s="152"/>
      <c r="T33" s="150"/>
      <c r="U33" s="148"/>
    </row>
    <row r="34" spans="2:22" x14ac:dyDescent="0.3">
      <c r="B34" s="258" t="s">
        <v>1</v>
      </c>
      <c r="D34" s="13"/>
      <c r="G34" s="149">
        <f>G32+G17</f>
        <v>505222</v>
      </c>
      <c r="H34" s="148"/>
      <c r="I34" s="149">
        <f>I32+I17</f>
        <v>487440</v>
      </c>
      <c r="N34" s="258" t="s">
        <v>162</v>
      </c>
      <c r="P34" s="13"/>
      <c r="Q34" s="13"/>
      <c r="S34" s="149">
        <f>S25+S32</f>
        <v>505222</v>
      </c>
      <c r="T34" s="149"/>
      <c r="U34" s="149">
        <f>U25+U32</f>
        <v>487440</v>
      </c>
    </row>
    <row r="35" spans="2:22" ht="15.75" x14ac:dyDescent="0.35">
      <c r="B35" s="220" t="s">
        <v>0</v>
      </c>
      <c r="C35" s="8"/>
      <c r="D35" s="15"/>
      <c r="E35" s="8"/>
      <c r="N35" s="220" t="s">
        <v>0</v>
      </c>
      <c r="P35" s="13"/>
      <c r="Q35" s="13"/>
      <c r="S35" s="12"/>
      <c r="T35" s="14"/>
      <c r="U35" s="12"/>
    </row>
    <row r="36" spans="2:22" x14ac:dyDescent="0.3">
      <c r="O36" s="8"/>
      <c r="P36" s="15"/>
      <c r="Q36" s="15"/>
      <c r="R36" s="23"/>
      <c r="S36" s="152">
        <f>G34-S34</f>
        <v>0</v>
      </c>
      <c r="T36" s="150"/>
      <c r="U36" s="152">
        <f>I34-U34</f>
        <v>0</v>
      </c>
      <c r="V36" s="152"/>
    </row>
    <row r="38" spans="2:22" x14ac:dyDescent="0.3">
      <c r="G38" s="23"/>
      <c r="S38" s="257"/>
    </row>
    <row r="39" spans="2:22" x14ac:dyDescent="0.3">
      <c r="G39" s="23"/>
      <c r="S39" s="257"/>
    </row>
    <row r="40" spans="2:22" s="16" customFormat="1" ht="15.75" x14ac:dyDescent="0.35">
      <c r="G40" s="213"/>
      <c r="N40" s="4"/>
      <c r="O40" s="4"/>
      <c r="P40" s="4"/>
      <c r="Q40" s="4"/>
      <c r="R40" s="4"/>
      <c r="S40" s="4"/>
      <c r="T40" s="4"/>
      <c r="U40" s="4"/>
    </row>
    <row r="41" spans="2:22" s="16" customFormat="1" ht="15" customHeight="1" x14ac:dyDescent="0.35">
      <c r="B41" s="259"/>
      <c r="C41" s="17"/>
      <c r="D41" s="260"/>
      <c r="E41" s="260"/>
      <c r="F41" s="17"/>
      <c r="G41" s="214"/>
      <c r="H41" s="17"/>
      <c r="I41" s="259"/>
    </row>
    <row r="42" spans="2:22" s="16" customFormat="1" ht="15" customHeight="1" x14ac:dyDescent="0.35">
      <c r="B42" s="259"/>
      <c r="C42" s="17"/>
      <c r="D42" s="260"/>
      <c r="E42" s="260"/>
      <c r="F42" s="17"/>
      <c r="G42" s="214"/>
      <c r="H42" s="17"/>
      <c r="I42" s="259"/>
      <c r="N42" s="259"/>
      <c r="O42" s="17"/>
      <c r="P42" s="260"/>
      <c r="Q42" s="260"/>
      <c r="R42" s="17"/>
      <c r="S42" s="259"/>
      <c r="T42" s="17"/>
      <c r="U42" s="259"/>
    </row>
    <row r="43" spans="2:22" s="16" customFormat="1" ht="15" customHeight="1" x14ac:dyDescent="0.35">
      <c r="B43" s="259"/>
      <c r="C43" s="17"/>
      <c r="D43" s="260"/>
      <c r="E43" s="260"/>
      <c r="F43" s="17"/>
      <c r="G43" s="214"/>
      <c r="H43" s="17"/>
      <c r="I43" s="259"/>
      <c r="N43" s="259"/>
      <c r="O43" s="17"/>
      <c r="P43" s="260"/>
      <c r="Q43" s="260"/>
      <c r="R43" s="17"/>
      <c r="S43" s="259"/>
      <c r="T43" s="17"/>
      <c r="U43" s="259"/>
    </row>
    <row r="44" spans="2:22" s="16" customFormat="1" ht="15" customHeight="1" x14ac:dyDescent="0.35">
      <c r="B44" s="17"/>
      <c r="C44" s="17"/>
      <c r="D44" s="260"/>
      <c r="E44" s="260"/>
      <c r="F44" s="17"/>
      <c r="G44" s="215"/>
      <c r="H44" s="17"/>
      <c r="I44" s="261"/>
      <c r="N44" s="259"/>
      <c r="O44" s="17"/>
      <c r="P44" s="260"/>
      <c r="Q44" s="260"/>
      <c r="R44" s="17"/>
      <c r="S44" s="259"/>
      <c r="T44" s="17"/>
      <c r="U44" s="259"/>
    </row>
    <row r="45" spans="2:22" s="16" customFormat="1" ht="15" customHeight="1" x14ac:dyDescent="0.35">
      <c r="B45" s="262"/>
      <c r="C45" s="262"/>
      <c r="D45" s="260"/>
      <c r="E45" s="260"/>
      <c r="F45" s="260"/>
      <c r="G45" s="262"/>
      <c r="H45" s="260"/>
      <c r="I45" s="262"/>
      <c r="N45" s="17"/>
      <c r="O45" s="17"/>
      <c r="P45" s="260"/>
      <c r="Q45" s="260"/>
      <c r="R45" s="17"/>
      <c r="S45" s="17"/>
      <c r="T45" s="17"/>
      <c r="U45" s="17"/>
    </row>
    <row r="46" spans="2:22" s="16" customFormat="1" ht="15" customHeight="1" x14ac:dyDescent="0.35">
      <c r="B46" s="260"/>
      <c r="C46" s="260"/>
      <c r="D46" s="260"/>
      <c r="E46" s="260"/>
      <c r="F46" s="260"/>
      <c r="G46" s="260"/>
      <c r="H46" s="260"/>
      <c r="I46" s="260"/>
      <c r="N46" s="262"/>
      <c r="O46" s="262"/>
      <c r="P46" s="260"/>
      <c r="Q46" s="260"/>
      <c r="R46" s="260"/>
      <c r="S46" s="262"/>
      <c r="T46" s="260"/>
      <c r="U46" s="262"/>
    </row>
    <row r="47" spans="2:22" ht="15" customHeight="1" x14ac:dyDescent="0.3">
      <c r="B47" s="260"/>
      <c r="C47" s="17"/>
      <c r="D47" s="260"/>
      <c r="E47" s="260"/>
      <c r="F47" s="260"/>
      <c r="G47" s="262"/>
      <c r="H47" s="260"/>
      <c r="I47" s="262"/>
      <c r="N47" s="260"/>
      <c r="O47" s="260"/>
      <c r="P47" s="260"/>
      <c r="Q47" s="260"/>
      <c r="R47" s="260"/>
      <c r="S47" s="260"/>
      <c r="T47" s="260"/>
      <c r="U47" s="260"/>
    </row>
    <row r="48" spans="2:22" ht="15" customHeight="1" x14ac:dyDescent="0.3">
      <c r="B48" s="260"/>
      <c r="C48" s="17"/>
      <c r="D48" s="260"/>
      <c r="E48" s="260"/>
      <c r="F48" s="260"/>
      <c r="G48" s="263"/>
      <c r="H48" s="260"/>
      <c r="I48" s="262"/>
      <c r="N48" s="260"/>
      <c r="O48" s="17"/>
      <c r="P48" s="260"/>
      <c r="Q48" s="260"/>
      <c r="R48" s="260"/>
      <c r="S48" s="262"/>
      <c r="T48" s="260"/>
      <c r="U48" s="262"/>
    </row>
    <row r="49" spans="2:21" ht="15" customHeight="1" x14ac:dyDescent="0.3">
      <c r="B49" s="260"/>
      <c r="C49" s="17"/>
      <c r="D49" s="260"/>
      <c r="E49" s="260"/>
      <c r="F49" s="260"/>
      <c r="G49" s="260"/>
      <c r="H49" s="260"/>
      <c r="I49" s="260"/>
      <c r="N49" s="260"/>
      <c r="O49" s="17"/>
      <c r="P49" s="260"/>
      <c r="Q49" s="260"/>
      <c r="R49" s="260"/>
      <c r="S49" s="262"/>
      <c r="T49" s="260"/>
      <c r="U49" s="262"/>
    </row>
    <row r="50" spans="2:21" ht="15" customHeight="1" x14ac:dyDescent="0.3">
      <c r="N50" s="260"/>
      <c r="O50" s="17"/>
      <c r="P50" s="260"/>
      <c r="Q50" s="260"/>
      <c r="R50" s="260"/>
      <c r="S50" s="260"/>
      <c r="T50" s="260"/>
      <c r="U50" s="260"/>
    </row>
  </sheetData>
  <mergeCells count="9">
    <mergeCell ref="U4:U5"/>
    <mergeCell ref="N4:N5"/>
    <mergeCell ref="P4:P5"/>
    <mergeCell ref="S4:S5"/>
    <mergeCell ref="A1:J2"/>
    <mergeCell ref="B4:B5"/>
    <mergeCell ref="D4:D5"/>
    <mergeCell ref="G4:G5"/>
    <mergeCell ref="I4:I5"/>
  </mergeCells>
  <printOptions horizontalCentered="1"/>
  <pageMargins left="0.51181102362204722" right="0.51181102362204722" top="0.39370078740157483" bottom="0.39370078740157483" header="0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37"/>
  <sheetViews>
    <sheetView showGridLines="0" zoomScaleNormal="100" workbookViewId="0">
      <selection activeCell="O28" sqref="O28"/>
    </sheetView>
  </sheetViews>
  <sheetFormatPr defaultColWidth="9.33203125" defaultRowHeight="15" x14ac:dyDescent="0.3"/>
  <cols>
    <col min="1" max="1" width="9.33203125" style="4" customWidth="1"/>
    <col min="2" max="2" width="67.6640625" style="4" customWidth="1"/>
    <col min="3" max="3" width="2" style="4" customWidth="1"/>
    <col min="4" max="5" width="8.6640625" style="4" customWidth="1"/>
    <col min="6" max="6" width="20.83203125" style="4" customWidth="1"/>
    <col min="7" max="7" width="2.83203125" style="4" customWidth="1"/>
    <col min="8" max="8" width="20.83203125" style="4" customWidth="1"/>
    <col min="9" max="9" width="2.83203125" style="4" customWidth="1"/>
    <col min="10" max="10" width="20.83203125" style="57" customWidth="1"/>
    <col min="11" max="11" width="2.83203125" style="4" customWidth="1"/>
    <col min="12" max="12" width="20.83203125" style="4" customWidth="1"/>
    <col min="13" max="14" width="12.83203125" style="4" customWidth="1"/>
    <col min="15" max="15" width="12.5" style="4" customWidth="1"/>
    <col min="16" max="16" width="16.1640625" style="4" bestFit="1" customWidth="1"/>
    <col min="17" max="17" width="9.33203125" style="4"/>
    <col min="18" max="18" width="15.1640625" style="4" bestFit="1" customWidth="1"/>
    <col min="19" max="16384" width="9.33203125" style="4"/>
  </cols>
  <sheetData>
    <row r="1" spans="1:19" ht="16.5" customHeight="1" x14ac:dyDescent="0.3">
      <c r="A1" s="275" t="s">
        <v>108</v>
      </c>
      <c r="B1" s="275"/>
      <c r="C1" s="275"/>
      <c r="D1" s="275"/>
      <c r="E1" s="275"/>
      <c r="F1" s="275"/>
      <c r="G1" s="275"/>
      <c r="H1" s="275"/>
      <c r="I1" s="275"/>
      <c r="J1" s="275"/>
      <c r="K1" s="217"/>
      <c r="L1" s="217"/>
      <c r="M1" s="221"/>
    </row>
    <row r="2" spans="1:19" ht="17.25" customHeight="1" x14ac:dyDescent="0.3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17"/>
      <c r="L2" s="217"/>
      <c r="M2" s="221"/>
    </row>
    <row r="3" spans="1:19" ht="9.75" customHeight="1" x14ac:dyDescent="0.3">
      <c r="A3" s="217"/>
      <c r="B3" s="5"/>
      <c r="C3" s="5"/>
      <c r="D3" s="5"/>
      <c r="E3" s="5"/>
      <c r="F3" s="5"/>
      <c r="G3" s="5"/>
      <c r="H3" s="5"/>
      <c r="I3" s="5"/>
      <c r="J3" s="5"/>
      <c r="M3" s="221"/>
    </row>
    <row r="4" spans="1:19" x14ac:dyDescent="0.3">
      <c r="A4" s="42"/>
      <c r="B4" s="43"/>
      <c r="C4" s="42"/>
      <c r="D4" s="43"/>
      <c r="E4" s="42"/>
      <c r="F4" s="42"/>
      <c r="G4" s="42"/>
      <c r="H4" s="42"/>
      <c r="I4" s="42"/>
      <c r="J4" s="222"/>
      <c r="M4" s="221"/>
    </row>
    <row r="5" spans="1:19" ht="15.75" customHeight="1" x14ac:dyDescent="0.3">
      <c r="A5" s="42"/>
      <c r="B5" s="266" t="s">
        <v>41</v>
      </c>
      <c r="C5" s="42"/>
      <c r="D5" s="268" t="s">
        <v>15</v>
      </c>
      <c r="E5" s="67"/>
      <c r="F5" s="276" t="s">
        <v>176</v>
      </c>
      <c r="G5" s="276"/>
      <c r="H5" s="276"/>
      <c r="I5" s="67"/>
      <c r="J5" s="276" t="s">
        <v>177</v>
      </c>
      <c r="K5" s="276"/>
      <c r="L5" s="276"/>
      <c r="M5" s="221"/>
    </row>
    <row r="6" spans="1:19" x14ac:dyDescent="0.3">
      <c r="A6" s="42"/>
      <c r="B6" s="266"/>
      <c r="C6" s="42"/>
      <c r="D6" s="268"/>
      <c r="E6" s="67"/>
      <c r="F6" s="277"/>
      <c r="G6" s="277"/>
      <c r="H6" s="277"/>
      <c r="I6" s="67"/>
      <c r="J6" s="277"/>
      <c r="K6" s="277"/>
      <c r="L6" s="277"/>
      <c r="M6" s="221"/>
    </row>
    <row r="7" spans="1:19" x14ac:dyDescent="0.3">
      <c r="B7" s="267"/>
      <c r="C7" s="8"/>
      <c r="D7" s="269"/>
      <c r="E7" s="64"/>
      <c r="F7" s="135">
        <v>2025</v>
      </c>
      <c r="G7" s="223"/>
      <c r="H7" s="135">
        <v>2024</v>
      </c>
      <c r="I7" s="64"/>
      <c r="J7" s="135">
        <v>2025</v>
      </c>
      <c r="K7" s="223"/>
      <c r="L7" s="135">
        <v>2024</v>
      </c>
      <c r="M7" s="221"/>
    </row>
    <row r="8" spans="1:19" x14ac:dyDescent="0.3">
      <c r="B8" s="216"/>
      <c r="C8" s="8"/>
      <c r="D8" s="64"/>
      <c r="E8" s="64"/>
      <c r="F8" s="136"/>
      <c r="G8" s="224"/>
      <c r="H8" s="225"/>
      <c r="I8" s="64"/>
      <c r="J8" s="136"/>
      <c r="K8" s="224"/>
      <c r="L8" s="225"/>
      <c r="M8" s="221"/>
    </row>
    <row r="9" spans="1:19" ht="6" customHeight="1" x14ac:dyDescent="0.3">
      <c r="B9" s="216"/>
      <c r="C9" s="8"/>
      <c r="D9" s="67"/>
      <c r="E9" s="67"/>
      <c r="F9" s="41"/>
      <c r="G9" s="224"/>
      <c r="H9" s="41"/>
      <c r="I9" s="67"/>
      <c r="J9" s="41"/>
      <c r="K9" s="224"/>
      <c r="L9" s="41"/>
      <c r="M9" s="221"/>
    </row>
    <row r="10" spans="1:19" ht="15.75" x14ac:dyDescent="0.35">
      <c r="B10" s="226" t="s">
        <v>40</v>
      </c>
      <c r="C10" s="8"/>
      <c r="D10" s="9">
        <v>23</v>
      </c>
      <c r="E10" s="9"/>
      <c r="F10" s="157">
        <v>72263</v>
      </c>
      <c r="G10" s="144"/>
      <c r="H10" s="157">
        <v>69404</v>
      </c>
      <c r="I10" s="9"/>
      <c r="J10" s="157">
        <v>17993</v>
      </c>
      <c r="K10" s="144"/>
      <c r="L10" s="157">
        <v>19832</v>
      </c>
      <c r="M10" s="227"/>
      <c r="N10" s="32"/>
      <c r="O10" s="32"/>
      <c r="P10"/>
      <c r="Q10"/>
      <c r="R10"/>
      <c r="S10"/>
    </row>
    <row r="11" spans="1:19" ht="15.75" x14ac:dyDescent="0.35">
      <c r="B11" s="226" t="s">
        <v>39</v>
      </c>
      <c r="C11" s="8"/>
      <c r="D11" s="9">
        <v>24</v>
      </c>
      <c r="E11" s="9"/>
      <c r="F11" s="157">
        <v>-32617</v>
      </c>
      <c r="G11" s="144"/>
      <c r="H11" s="157">
        <v>-27956</v>
      </c>
      <c r="I11" s="9"/>
      <c r="J11" s="157">
        <v>-11359</v>
      </c>
      <c r="K11" s="144"/>
      <c r="L11" s="157">
        <v>-9331</v>
      </c>
      <c r="N11" s="32"/>
      <c r="O11" s="32"/>
      <c r="P11"/>
      <c r="Q11"/>
      <c r="R11"/>
      <c r="S11"/>
    </row>
    <row r="12" spans="1:19" ht="6" customHeight="1" x14ac:dyDescent="0.35">
      <c r="B12" s="219"/>
      <c r="C12" s="8"/>
      <c r="D12" s="65"/>
      <c r="E12" s="65"/>
      <c r="F12" s="241"/>
      <c r="G12" s="144"/>
      <c r="H12" s="241"/>
      <c r="I12" s="65"/>
      <c r="J12" s="241"/>
      <c r="K12" s="144"/>
      <c r="L12" s="241"/>
      <c r="N12" s="32"/>
      <c r="O12" s="32"/>
      <c r="P12"/>
      <c r="Q12"/>
      <c r="R12"/>
      <c r="S12"/>
    </row>
    <row r="13" spans="1:19" ht="15.75" x14ac:dyDescent="0.35">
      <c r="B13" s="228" t="s">
        <v>38</v>
      </c>
      <c r="D13" s="229"/>
      <c r="E13" s="229"/>
      <c r="F13" s="158">
        <f>F10+F11</f>
        <v>39646</v>
      </c>
      <c r="G13" s="230"/>
      <c r="H13" s="158">
        <f>H10+H11</f>
        <v>41448</v>
      </c>
      <c r="I13" s="229"/>
      <c r="J13" s="158">
        <f>J10+J11</f>
        <v>6634</v>
      </c>
      <c r="K13" s="230"/>
      <c r="L13" s="158">
        <f>L10+L11</f>
        <v>10501</v>
      </c>
      <c r="N13" s="32"/>
      <c r="O13" s="32"/>
      <c r="P13"/>
      <c r="Q13"/>
      <c r="R13"/>
      <c r="S13"/>
    </row>
    <row r="14" spans="1:19" ht="6" customHeight="1" x14ac:dyDescent="0.35">
      <c r="D14" s="229"/>
      <c r="E14" s="229"/>
      <c r="F14" s="241"/>
      <c r="G14" s="230"/>
      <c r="H14" s="241"/>
      <c r="I14" s="229"/>
      <c r="J14" s="241"/>
      <c r="K14" s="230"/>
      <c r="L14" s="241"/>
      <c r="N14" s="32"/>
      <c r="O14" s="32"/>
      <c r="P14"/>
      <c r="Q14"/>
      <c r="R14"/>
      <c r="S14"/>
    </row>
    <row r="15" spans="1:19" ht="15.75" x14ac:dyDescent="0.35">
      <c r="B15" s="231" t="s">
        <v>37</v>
      </c>
      <c r="D15" s="229"/>
      <c r="E15" s="229"/>
      <c r="F15" s="159">
        <f>SUM(F16:F21)</f>
        <v>32372</v>
      </c>
      <c r="G15" s="230"/>
      <c r="H15" s="159">
        <f>SUM(H16:H21)</f>
        <v>-52593</v>
      </c>
      <c r="I15" s="229"/>
      <c r="J15" s="159">
        <f>SUM(J16:J21)</f>
        <v>3056</v>
      </c>
      <c r="K15" s="230"/>
      <c r="L15" s="159">
        <f>SUM(L16:L21)</f>
        <v>-38341</v>
      </c>
      <c r="M15" s="221"/>
      <c r="N15" s="32"/>
      <c r="O15" s="32"/>
      <c r="P15" s="32"/>
      <c r="Q15" s="232"/>
      <c r="R15" s="233"/>
      <c r="S15" s="32"/>
    </row>
    <row r="16" spans="1:19" ht="15.75" x14ac:dyDescent="0.35">
      <c r="B16" s="234" t="s">
        <v>113</v>
      </c>
      <c r="D16" s="9">
        <v>25</v>
      </c>
      <c r="E16" s="9"/>
      <c r="F16" s="157">
        <v>-31882</v>
      </c>
      <c r="G16" s="230"/>
      <c r="H16" s="157">
        <v>-28223</v>
      </c>
      <c r="I16" s="9"/>
      <c r="J16" s="157">
        <v>-11552</v>
      </c>
      <c r="K16" s="230"/>
      <c r="L16" s="157">
        <v>-9953</v>
      </c>
      <c r="N16" s="32"/>
      <c r="O16" s="32"/>
      <c r="P16" s="32"/>
      <c r="Q16" s="232"/>
      <c r="R16" s="32"/>
      <c r="S16" s="32"/>
    </row>
    <row r="17" spans="2:19" ht="15.75" x14ac:dyDescent="0.35">
      <c r="B17" s="234" t="s">
        <v>138</v>
      </c>
      <c r="D17" s="235">
        <v>26</v>
      </c>
      <c r="E17" s="235"/>
      <c r="F17" s="157">
        <v>-144</v>
      </c>
      <c r="G17" s="230"/>
      <c r="H17" s="157">
        <v>78</v>
      </c>
      <c r="I17" s="235"/>
      <c r="J17" s="157">
        <v>189</v>
      </c>
      <c r="K17" s="230"/>
      <c r="L17" s="157">
        <v>151</v>
      </c>
      <c r="M17" s="236"/>
      <c r="N17" s="32"/>
      <c r="O17" s="32"/>
      <c r="P17" s="32"/>
      <c r="Q17" s="232"/>
      <c r="R17" s="32"/>
      <c r="S17" s="32"/>
    </row>
    <row r="18" spans="2:19" ht="15.75" x14ac:dyDescent="0.35">
      <c r="B18" s="234" t="s">
        <v>35</v>
      </c>
      <c r="D18" s="235"/>
      <c r="E18" s="235"/>
      <c r="F18" s="157">
        <v>-1053</v>
      </c>
      <c r="G18" s="230"/>
      <c r="H18" s="157">
        <v>-734</v>
      </c>
      <c r="I18" s="235"/>
      <c r="J18" s="157">
        <v>-345</v>
      </c>
      <c r="K18" s="230"/>
      <c r="L18" s="157">
        <v>-182</v>
      </c>
      <c r="P18" s="32"/>
      <c r="Q18" s="232"/>
      <c r="R18" s="32"/>
      <c r="S18" s="32"/>
    </row>
    <row r="19" spans="2:19" ht="15.75" x14ac:dyDescent="0.35">
      <c r="B19" s="234" t="s">
        <v>34</v>
      </c>
      <c r="D19" s="11">
        <v>27</v>
      </c>
      <c r="E19" s="11"/>
      <c r="F19" s="160">
        <v>50388</v>
      </c>
      <c r="G19" s="142"/>
      <c r="H19" s="160">
        <v>-24493</v>
      </c>
      <c r="I19" s="11"/>
      <c r="J19" s="160">
        <v>1065</v>
      </c>
      <c r="K19" s="142"/>
      <c r="L19" s="160">
        <v>-27636</v>
      </c>
      <c r="M19" s="236"/>
      <c r="N19" s="236"/>
      <c r="P19" s="32"/>
      <c r="Q19" s="232"/>
      <c r="R19" s="32"/>
      <c r="S19" s="32"/>
    </row>
    <row r="20" spans="2:19" ht="15.75" x14ac:dyDescent="0.35">
      <c r="B20" s="234" t="s">
        <v>36</v>
      </c>
      <c r="D20" s="11">
        <v>10</v>
      </c>
      <c r="E20" s="11"/>
      <c r="F20" s="160"/>
      <c r="G20" s="230"/>
      <c r="H20" s="160">
        <v>65</v>
      </c>
      <c r="I20" s="11"/>
      <c r="J20" s="160"/>
      <c r="K20" s="230"/>
      <c r="L20" s="160">
        <v>65</v>
      </c>
      <c r="N20" s="32"/>
      <c r="O20" s="32"/>
      <c r="P20" s="32"/>
      <c r="Q20" s="232"/>
      <c r="R20" s="32"/>
      <c r="S20" s="32"/>
    </row>
    <row r="21" spans="2:19" ht="15.75" x14ac:dyDescent="0.35">
      <c r="B21" s="234" t="s">
        <v>33</v>
      </c>
      <c r="D21" s="235">
        <v>28</v>
      </c>
      <c r="E21" s="235"/>
      <c r="F21" s="160">
        <v>15063</v>
      </c>
      <c r="G21" s="230"/>
      <c r="H21" s="160">
        <v>714</v>
      </c>
      <c r="I21" s="235"/>
      <c r="J21" s="160">
        <v>13699</v>
      </c>
      <c r="K21" s="230"/>
      <c r="L21" s="160">
        <v>-786</v>
      </c>
      <c r="N21" s="32"/>
      <c r="O21" s="32"/>
      <c r="P21" s="32"/>
      <c r="Q21" s="232"/>
      <c r="R21" s="32"/>
      <c r="S21" s="32"/>
    </row>
    <row r="22" spans="2:19" ht="6" customHeight="1" x14ac:dyDescent="0.35">
      <c r="D22" s="229"/>
      <c r="E22" s="229"/>
      <c r="F22" s="161"/>
      <c r="G22" s="230"/>
      <c r="H22" s="161"/>
      <c r="I22" s="229"/>
      <c r="J22" s="161"/>
      <c r="K22" s="230"/>
      <c r="L22" s="161"/>
      <c r="N22" s="32"/>
      <c r="O22" s="32"/>
      <c r="P22" s="237"/>
      <c r="Q22"/>
      <c r="R22"/>
      <c r="S22"/>
    </row>
    <row r="23" spans="2:19" ht="15.75" x14ac:dyDescent="0.35">
      <c r="B23" s="228" t="s">
        <v>32</v>
      </c>
      <c r="D23" s="229"/>
      <c r="E23" s="229"/>
      <c r="F23" s="158">
        <f>F13+F15</f>
        <v>72018</v>
      </c>
      <c r="G23" s="230"/>
      <c r="H23" s="158">
        <f>H13+H15</f>
        <v>-11145</v>
      </c>
      <c r="I23" s="229"/>
      <c r="J23" s="158">
        <f>J13+J15</f>
        <v>9690</v>
      </c>
      <c r="K23" s="230"/>
      <c r="L23" s="158">
        <f>L13+L15</f>
        <v>-27840</v>
      </c>
      <c r="M23" s="236"/>
      <c r="N23" s="32"/>
      <c r="O23" s="32"/>
      <c r="P23"/>
      <c r="Q23"/>
      <c r="R23"/>
      <c r="S23"/>
    </row>
    <row r="24" spans="2:19" ht="6" customHeight="1" x14ac:dyDescent="0.35">
      <c r="D24" s="229"/>
      <c r="E24" s="229"/>
      <c r="F24" s="161"/>
      <c r="G24" s="230"/>
      <c r="H24" s="161"/>
      <c r="I24" s="229"/>
      <c r="J24" s="161"/>
      <c r="K24" s="230"/>
      <c r="L24" s="161"/>
      <c r="N24" s="32"/>
      <c r="O24" s="32"/>
      <c r="P24"/>
      <c r="Q24"/>
      <c r="R24"/>
      <c r="S24"/>
    </row>
    <row r="25" spans="2:19" ht="15.75" x14ac:dyDescent="0.35">
      <c r="B25" s="4" t="s">
        <v>31</v>
      </c>
      <c r="D25" s="11">
        <v>29</v>
      </c>
      <c r="E25" s="11"/>
      <c r="F25" s="157">
        <v>69927</v>
      </c>
      <c r="G25" s="230"/>
      <c r="H25" s="157">
        <v>7990</v>
      </c>
      <c r="I25" s="11"/>
      <c r="J25" s="157">
        <v>4662</v>
      </c>
      <c r="K25" s="230"/>
      <c r="L25" s="157">
        <v>2978</v>
      </c>
      <c r="N25" s="32"/>
      <c r="O25" s="32"/>
      <c r="P25"/>
      <c r="Q25"/>
      <c r="R25"/>
      <c r="S25"/>
    </row>
    <row r="26" spans="2:19" ht="15.75" x14ac:dyDescent="0.35">
      <c r="B26" s="4" t="s">
        <v>30</v>
      </c>
      <c r="D26" s="11">
        <v>29</v>
      </c>
      <c r="E26" s="11"/>
      <c r="F26" s="157">
        <v>-53461</v>
      </c>
      <c r="G26" s="230"/>
      <c r="H26" s="157">
        <v>-41809</v>
      </c>
      <c r="I26" s="11"/>
      <c r="J26" s="157">
        <v>-17101</v>
      </c>
      <c r="K26" s="230"/>
      <c r="L26" s="157">
        <v>-12413</v>
      </c>
      <c r="N26" s="32"/>
      <c r="O26" s="32"/>
      <c r="P26"/>
      <c r="Q26"/>
      <c r="R26"/>
      <c r="S26"/>
    </row>
    <row r="27" spans="2:19" ht="6" customHeight="1" x14ac:dyDescent="0.35">
      <c r="D27" s="229"/>
      <c r="E27" s="229"/>
      <c r="F27" s="161"/>
      <c r="G27" s="230"/>
      <c r="H27" s="161"/>
      <c r="I27" s="229"/>
      <c r="J27" s="161"/>
      <c r="K27" s="230"/>
      <c r="L27" s="161"/>
      <c r="N27" s="32"/>
      <c r="O27" s="32"/>
      <c r="P27"/>
      <c r="Q27"/>
      <c r="R27"/>
      <c r="S27"/>
    </row>
    <row r="28" spans="2:19" ht="15.75" x14ac:dyDescent="0.35">
      <c r="B28" s="238" t="s">
        <v>29</v>
      </c>
      <c r="D28" s="229"/>
      <c r="E28" s="229"/>
      <c r="F28" s="162">
        <f>F23+F25+F26</f>
        <v>88484</v>
      </c>
      <c r="G28" s="230"/>
      <c r="H28" s="162">
        <f>H23+H25+H26</f>
        <v>-44964</v>
      </c>
      <c r="I28" s="229"/>
      <c r="J28" s="162">
        <f>J23+J25+J26</f>
        <v>-2749</v>
      </c>
      <c r="K28" s="230"/>
      <c r="L28" s="162">
        <f>L23+L25+L26</f>
        <v>-37275</v>
      </c>
      <c r="M28" s="239"/>
      <c r="N28" s="32"/>
      <c r="O28" s="32"/>
      <c r="P28"/>
      <c r="Q28"/>
      <c r="R28"/>
      <c r="S28"/>
    </row>
    <row r="29" spans="2:19" ht="6" customHeight="1" x14ac:dyDescent="0.35">
      <c r="F29" s="161"/>
      <c r="G29" s="230"/>
      <c r="H29" s="161"/>
      <c r="J29" s="161"/>
      <c r="K29" s="230"/>
      <c r="L29" s="161"/>
      <c r="N29" s="32"/>
      <c r="O29" s="32"/>
      <c r="P29"/>
      <c r="Q29"/>
      <c r="R29"/>
      <c r="S29"/>
    </row>
    <row r="30" spans="2:19" ht="15.75" x14ac:dyDescent="0.35">
      <c r="B30" s="4" t="s">
        <v>28</v>
      </c>
      <c r="D30" s="218"/>
      <c r="F30" s="157">
        <v>0</v>
      </c>
      <c r="G30" s="230"/>
      <c r="H30" s="157"/>
      <c r="J30" s="157">
        <v>0</v>
      </c>
      <c r="K30" s="230"/>
      <c r="L30" s="157"/>
      <c r="N30" s="32"/>
      <c r="O30" s="32"/>
      <c r="P30"/>
      <c r="Q30"/>
      <c r="R30"/>
      <c r="S30"/>
    </row>
    <row r="31" spans="2:19" ht="6" customHeight="1" x14ac:dyDescent="0.35">
      <c r="F31" s="161"/>
      <c r="G31" s="230"/>
      <c r="H31" s="161"/>
      <c r="J31" s="161"/>
      <c r="K31" s="230"/>
      <c r="L31" s="161"/>
      <c r="N31" s="32"/>
      <c r="O31" s="32"/>
      <c r="P31"/>
      <c r="Q31"/>
      <c r="R31"/>
      <c r="S31"/>
    </row>
    <row r="32" spans="2:19" ht="15.75" x14ac:dyDescent="0.35">
      <c r="B32" s="238" t="s">
        <v>167</v>
      </c>
      <c r="D32" s="218" t="s">
        <v>150</v>
      </c>
      <c r="F32" s="162">
        <f>F28+F30</f>
        <v>88484</v>
      </c>
      <c r="G32" s="230"/>
      <c r="H32" s="162">
        <f>H28+H30</f>
        <v>-44964</v>
      </c>
      <c r="J32" s="162">
        <f>J28+J30</f>
        <v>-2749</v>
      </c>
      <c r="K32" s="230"/>
      <c r="L32" s="162">
        <f>L28+L30</f>
        <v>-37275</v>
      </c>
      <c r="N32" s="32"/>
      <c r="O32" s="32"/>
      <c r="P32"/>
      <c r="Q32"/>
      <c r="R32"/>
      <c r="S32"/>
    </row>
    <row r="33" spans="2:19" ht="15.75" x14ac:dyDescent="0.35">
      <c r="B33" s="238" t="s">
        <v>27</v>
      </c>
      <c r="F33" s="188">
        <f>F32/181197364435</f>
        <v>4.8832939858648664E-7</v>
      </c>
      <c r="G33" s="143"/>
      <c r="H33" s="188">
        <f>H32/181197364435</f>
        <v>-2.4814930471093966E-7</v>
      </c>
      <c r="J33" s="188">
        <f>J32/181197364435</f>
        <v>-1.5171302345217801E-8</v>
      </c>
      <c r="K33" s="143"/>
      <c r="L33" s="188">
        <f>L32/181197364435</f>
        <v>-2.0571491266569427E-7</v>
      </c>
      <c r="M33" s="66"/>
      <c r="N33" s="32"/>
      <c r="O33" s="32"/>
      <c r="P33"/>
      <c r="Q33"/>
      <c r="R33"/>
      <c r="S33"/>
    </row>
    <row r="34" spans="2:19" x14ac:dyDescent="0.3">
      <c r="B34" s="220" t="s">
        <v>0</v>
      </c>
      <c r="K34" s="221"/>
      <c r="L34" s="221"/>
      <c r="M34" s="66"/>
    </row>
    <row r="35" spans="2:19" x14ac:dyDescent="0.3">
      <c r="K35" s="221"/>
      <c r="L35" s="221"/>
      <c r="M35" s="66"/>
    </row>
    <row r="36" spans="2:19" x14ac:dyDescent="0.3">
      <c r="B36" s="8"/>
      <c r="J36" s="240"/>
      <c r="K36" s="221"/>
      <c r="L36" s="221"/>
      <c r="M36" s="66"/>
    </row>
    <row r="37" spans="2:19" x14ac:dyDescent="0.3">
      <c r="B37" s="8"/>
      <c r="K37" s="221"/>
      <c r="L37" s="221"/>
      <c r="M37" s="66"/>
    </row>
  </sheetData>
  <mergeCells count="5">
    <mergeCell ref="D5:D7"/>
    <mergeCell ref="B5:B7"/>
    <mergeCell ref="A1:J2"/>
    <mergeCell ref="F5:H6"/>
    <mergeCell ref="J5:L6"/>
  </mergeCells>
  <printOptions horizontalCentered="1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35"/>
  <sheetViews>
    <sheetView showGridLines="0" zoomScaleNormal="100" workbookViewId="0">
      <selection activeCell="P21" sqref="P21"/>
    </sheetView>
  </sheetViews>
  <sheetFormatPr defaultColWidth="9.33203125" defaultRowHeight="15" x14ac:dyDescent="0.3"/>
  <cols>
    <col min="1" max="1" width="4.5" style="4" customWidth="1"/>
    <col min="2" max="2" width="66.5" style="4" customWidth="1"/>
    <col min="3" max="3" width="2" style="4" customWidth="1"/>
    <col min="4" max="4" width="5.1640625" style="4" customWidth="1"/>
    <col min="5" max="5" width="2.83203125" style="4" customWidth="1"/>
    <col min="6" max="6" width="18.83203125" style="4" customWidth="1"/>
    <col min="7" max="7" width="2.83203125" style="4" customWidth="1"/>
    <col min="8" max="8" width="18.83203125" style="4" customWidth="1"/>
    <col min="9" max="9" width="2.83203125" style="4" customWidth="1"/>
    <col min="10" max="10" width="20.83203125" style="4" customWidth="1"/>
    <col min="11" max="11" width="2.83203125" style="4" customWidth="1"/>
    <col min="12" max="12" width="20.83203125" style="4" customWidth="1"/>
    <col min="13" max="16384" width="9.33203125" style="4"/>
  </cols>
  <sheetData>
    <row r="1" spans="1:12" ht="15" customHeight="1" x14ac:dyDescent="0.3">
      <c r="A1" s="280" t="s">
        <v>107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2" ht="15" customHeight="1" x14ac:dyDescent="0.3">
      <c r="A2" s="280"/>
      <c r="B2" s="280"/>
      <c r="C2" s="280"/>
      <c r="D2" s="280"/>
      <c r="E2" s="280"/>
      <c r="F2" s="280"/>
      <c r="G2" s="280"/>
      <c r="H2" s="280"/>
      <c r="I2" s="280"/>
      <c r="J2" s="280"/>
    </row>
    <row r="3" spans="1:12" ht="15" customHeigh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2" x14ac:dyDescent="0.3">
      <c r="A4" s="42"/>
      <c r="B4" s="43"/>
      <c r="C4" s="42"/>
      <c r="D4" s="43"/>
      <c r="E4" s="5"/>
      <c r="F4" s="5"/>
      <c r="G4" s="5"/>
      <c r="H4" s="5"/>
      <c r="I4" s="5"/>
      <c r="J4" s="42"/>
    </row>
    <row r="5" spans="1:12" ht="15.75" customHeight="1" x14ac:dyDescent="0.3">
      <c r="A5" s="42"/>
      <c r="B5" s="266" t="s">
        <v>41</v>
      </c>
      <c r="C5" s="42"/>
      <c r="D5" s="268" t="s">
        <v>15</v>
      </c>
      <c r="E5" s="38"/>
      <c r="F5" s="276" t="s">
        <v>176</v>
      </c>
      <c r="G5" s="276"/>
      <c r="H5" s="276"/>
      <c r="I5" s="38"/>
      <c r="J5" s="276" t="s">
        <v>177</v>
      </c>
      <c r="K5" s="276"/>
      <c r="L5" s="276"/>
    </row>
    <row r="6" spans="1:12" x14ac:dyDescent="0.3">
      <c r="A6" s="42"/>
      <c r="B6" s="266"/>
      <c r="C6" s="42"/>
      <c r="D6" s="268"/>
      <c r="E6" s="38"/>
      <c r="F6" s="277"/>
      <c r="G6" s="277"/>
      <c r="H6" s="277"/>
      <c r="I6" s="38"/>
      <c r="J6" s="277"/>
      <c r="K6" s="277"/>
      <c r="L6" s="277"/>
    </row>
    <row r="7" spans="1:12" x14ac:dyDescent="0.3">
      <c r="B7" s="267"/>
      <c r="C7" s="8"/>
      <c r="D7" s="269"/>
      <c r="E7" s="6"/>
      <c r="F7" s="39">
        <v>2025</v>
      </c>
      <c r="G7" s="6"/>
      <c r="H7" s="39">
        <v>2024</v>
      </c>
      <c r="I7" s="6"/>
      <c r="J7" s="39">
        <v>2025</v>
      </c>
      <c r="K7" s="6"/>
      <c r="L7" s="39">
        <v>2024</v>
      </c>
    </row>
    <row r="8" spans="1:12" x14ac:dyDescent="0.3">
      <c r="B8" s="7"/>
      <c r="C8" s="8"/>
      <c r="D8" s="67"/>
      <c r="E8" s="6"/>
      <c r="F8" s="6"/>
      <c r="G8" s="6"/>
      <c r="H8" s="6"/>
      <c r="I8" s="6"/>
      <c r="J8" s="6"/>
      <c r="K8" s="6"/>
      <c r="L8" s="6"/>
    </row>
    <row r="9" spans="1:12" x14ac:dyDescent="0.3">
      <c r="B9" s="7" t="s">
        <v>166</v>
      </c>
      <c r="C9" s="8"/>
      <c r="D9" s="67"/>
      <c r="E9" s="44"/>
      <c r="F9" s="163">
        <f>DRE!F32</f>
        <v>88484</v>
      </c>
      <c r="G9" s="163"/>
      <c r="H9" s="163">
        <f>DRE!H32</f>
        <v>-44964</v>
      </c>
      <c r="I9" s="164"/>
      <c r="J9" s="163">
        <f>DRE!J32</f>
        <v>-2749</v>
      </c>
      <c r="K9" s="163"/>
      <c r="L9" s="163">
        <f>DRE!L32</f>
        <v>-37275</v>
      </c>
    </row>
    <row r="10" spans="1:12" x14ac:dyDescent="0.3">
      <c r="B10" s="8" t="s">
        <v>42</v>
      </c>
      <c r="C10" s="8"/>
      <c r="D10" s="9"/>
      <c r="E10" s="44"/>
      <c r="F10" s="45"/>
      <c r="G10" s="45"/>
      <c r="H10" s="45"/>
      <c r="I10" s="44"/>
      <c r="J10" s="45"/>
      <c r="K10" s="45"/>
      <c r="L10" s="45"/>
    </row>
    <row r="11" spans="1:12" x14ac:dyDescent="0.3">
      <c r="B11" s="8" t="s">
        <v>114</v>
      </c>
      <c r="C11" s="8"/>
      <c r="D11" s="9">
        <v>22</v>
      </c>
      <c r="E11" s="44"/>
      <c r="F11" s="163">
        <v>28227</v>
      </c>
      <c r="G11" s="163"/>
      <c r="H11" s="163">
        <v>2482</v>
      </c>
      <c r="I11" s="163"/>
      <c r="J11" s="163">
        <v>-12987</v>
      </c>
      <c r="K11" s="163"/>
      <c r="L11" s="163">
        <v>-33</v>
      </c>
    </row>
    <row r="12" spans="1:12" x14ac:dyDescent="0.3">
      <c r="B12" s="46"/>
      <c r="C12" s="8"/>
      <c r="D12" s="67"/>
      <c r="E12" s="48"/>
      <c r="F12" s="47"/>
      <c r="G12" s="19"/>
      <c r="H12" s="47"/>
      <c r="I12" s="48"/>
      <c r="J12" s="47"/>
      <c r="K12" s="19"/>
      <c r="L12" s="47"/>
    </row>
    <row r="13" spans="1:12" x14ac:dyDescent="0.3">
      <c r="B13" s="46" t="s">
        <v>165</v>
      </c>
      <c r="C13" s="8"/>
      <c r="D13" s="67"/>
      <c r="E13" s="44"/>
      <c r="F13" s="163">
        <f>F9+F10+F11</f>
        <v>116711</v>
      </c>
      <c r="G13" s="163"/>
      <c r="H13" s="163">
        <f>H9+H10+H11</f>
        <v>-42482</v>
      </c>
      <c r="I13" s="164"/>
      <c r="J13" s="163">
        <f>J9+J10+J11</f>
        <v>-15736</v>
      </c>
      <c r="K13" s="163"/>
      <c r="L13" s="163">
        <f>L9+L10+L11</f>
        <v>-37308</v>
      </c>
    </row>
    <row r="14" spans="1:12" x14ac:dyDescent="0.3">
      <c r="B14" s="54" t="s">
        <v>43</v>
      </c>
      <c r="C14" s="8"/>
      <c r="D14" s="67"/>
      <c r="E14" s="48"/>
      <c r="F14" s="48"/>
      <c r="G14" s="48"/>
      <c r="H14" s="48"/>
      <c r="I14" s="48"/>
    </row>
    <row r="15" spans="1:12" x14ac:dyDescent="0.3">
      <c r="B15" s="49"/>
      <c r="C15" s="8"/>
      <c r="D15" s="67"/>
      <c r="E15" s="48"/>
      <c r="F15" s="48"/>
      <c r="G15" s="48"/>
      <c r="H15" s="48"/>
      <c r="I15" s="48"/>
      <c r="L15" s="147"/>
    </row>
    <row r="16" spans="1:12" x14ac:dyDescent="0.3">
      <c r="B16" s="50"/>
      <c r="C16" s="8"/>
      <c r="D16" s="67"/>
      <c r="E16" s="48"/>
      <c r="F16" s="48"/>
      <c r="G16" s="48"/>
      <c r="H16" s="48"/>
      <c r="I16" s="48"/>
    </row>
    <row r="17" spans="1:10" x14ac:dyDescent="0.3">
      <c r="B17" s="7"/>
      <c r="C17" s="8"/>
      <c r="D17" s="67"/>
      <c r="E17" s="48"/>
      <c r="F17" s="48"/>
      <c r="G17" s="48"/>
      <c r="H17" s="189"/>
      <c r="I17" s="48"/>
      <c r="J17" s="48"/>
    </row>
    <row r="18" spans="1:10" x14ac:dyDescent="0.3">
      <c r="B18" s="50"/>
      <c r="C18" s="8"/>
      <c r="D18" s="67"/>
      <c r="E18" s="6"/>
      <c r="F18" s="190"/>
      <c r="G18" s="6"/>
      <c r="H18" s="6"/>
      <c r="I18" s="6"/>
    </row>
    <row r="19" spans="1:10" x14ac:dyDescent="0.3">
      <c r="B19" s="8"/>
      <c r="E19" s="52"/>
      <c r="F19" s="52"/>
      <c r="G19" s="52"/>
      <c r="H19" s="52"/>
      <c r="I19" s="52"/>
      <c r="J19" s="32"/>
    </row>
    <row r="20" spans="1:10" x14ac:dyDescent="0.3">
      <c r="B20" s="8"/>
      <c r="E20" s="52"/>
      <c r="F20" s="52"/>
      <c r="G20" s="52"/>
      <c r="H20" s="52"/>
      <c r="I20" s="52"/>
    </row>
    <row r="21" spans="1:10" x14ac:dyDescent="0.3">
      <c r="E21" s="52"/>
      <c r="F21" s="52"/>
      <c r="G21" s="52"/>
      <c r="H21" s="52"/>
      <c r="I21" s="52"/>
    </row>
    <row r="22" spans="1:10" x14ac:dyDescent="0.3">
      <c r="E22" s="52"/>
      <c r="F22" s="52"/>
      <c r="G22" s="52"/>
      <c r="H22" s="52"/>
      <c r="I22" s="52"/>
    </row>
    <row r="23" spans="1:10" x14ac:dyDescent="0.3">
      <c r="E23" s="52"/>
      <c r="F23" s="52"/>
      <c r="G23" s="52"/>
      <c r="H23" s="52"/>
      <c r="I23" s="52"/>
    </row>
    <row r="24" spans="1:10" x14ac:dyDescent="0.3">
      <c r="A24" s="279"/>
      <c r="B24" s="279"/>
      <c r="C24" s="53"/>
      <c r="D24" s="62"/>
      <c r="E24" s="53"/>
      <c r="F24" s="53"/>
      <c r="G24" s="53"/>
      <c r="H24" s="53"/>
      <c r="I24" s="53"/>
    </row>
    <row r="25" spans="1:10" x14ac:dyDescent="0.3">
      <c r="A25" s="279"/>
      <c r="B25" s="279"/>
      <c r="C25" s="53"/>
      <c r="D25" s="62"/>
      <c r="E25" s="53"/>
      <c r="F25" s="53"/>
      <c r="G25" s="53"/>
      <c r="H25" s="53"/>
      <c r="I25" s="53"/>
    </row>
    <row r="26" spans="1:10" x14ac:dyDescent="0.3">
      <c r="A26" s="279"/>
      <c r="B26" s="279"/>
      <c r="C26" s="53"/>
      <c r="D26" s="62"/>
      <c r="E26" s="53"/>
      <c r="F26" s="53"/>
      <c r="G26" s="53"/>
      <c r="H26" s="53"/>
      <c r="I26" s="53"/>
    </row>
    <row r="27" spans="1:10" x14ac:dyDescent="0.3">
      <c r="A27" s="54"/>
      <c r="B27" s="134"/>
      <c r="C27" s="55"/>
      <c r="E27" s="53"/>
      <c r="F27" s="53"/>
      <c r="G27" s="53"/>
      <c r="H27" s="53"/>
      <c r="I27" s="53"/>
    </row>
    <row r="28" spans="1:10" x14ac:dyDescent="0.3">
      <c r="A28" s="54"/>
      <c r="B28" s="56"/>
      <c r="C28" s="57"/>
    </row>
    <row r="29" spans="1:10" x14ac:dyDescent="0.3">
      <c r="A29" s="54"/>
      <c r="B29" s="54"/>
    </row>
    <row r="30" spans="1:10" x14ac:dyDescent="0.3">
      <c r="A30" s="278"/>
      <c r="B30" s="278"/>
      <c r="C30" s="57"/>
    </row>
    <row r="31" spans="1:10" x14ac:dyDescent="0.3">
      <c r="A31" s="278"/>
      <c r="B31" s="278"/>
      <c r="C31" s="57"/>
      <c r="D31" s="4" t="s">
        <v>133</v>
      </c>
    </row>
    <row r="32" spans="1:10" x14ac:dyDescent="0.3">
      <c r="A32" s="278"/>
      <c r="B32" s="278"/>
    </row>
    <row r="36" spans="2:9" x14ac:dyDescent="0.3">
      <c r="B36" s="281"/>
      <c r="C36" s="281"/>
      <c r="D36" s="281"/>
    </row>
    <row r="37" spans="2:9" x14ac:dyDescent="0.3">
      <c r="B37" s="281"/>
      <c r="C37" s="281"/>
      <c r="D37" s="281"/>
    </row>
    <row r="38" spans="2:9" x14ac:dyDescent="0.3">
      <c r="B38" s="281"/>
      <c r="C38" s="281"/>
      <c r="D38" s="281"/>
    </row>
    <row r="41" spans="2:9" x14ac:dyDescent="0.3">
      <c r="B41" s="51"/>
      <c r="C41" s="58"/>
      <c r="D41" s="51"/>
    </row>
    <row r="42" spans="2:9" x14ac:dyDescent="0.3">
      <c r="B42" s="51"/>
      <c r="C42" s="58"/>
      <c r="D42" s="51"/>
    </row>
    <row r="43" spans="2:9" x14ac:dyDescent="0.3">
      <c r="B43" s="51"/>
      <c r="C43" s="58"/>
      <c r="D43" s="51"/>
    </row>
    <row r="44" spans="2:9" x14ac:dyDescent="0.3">
      <c r="B44" s="58"/>
      <c r="C44" s="58"/>
      <c r="D44" s="51"/>
    </row>
    <row r="45" spans="2:9" x14ac:dyDescent="0.3">
      <c r="B45" s="58"/>
      <c r="C45" s="58"/>
      <c r="D45" s="51"/>
    </row>
    <row r="46" spans="2:9" x14ac:dyDescent="0.3">
      <c r="B46" s="59"/>
      <c r="C46" s="60"/>
      <c r="D46" s="137"/>
      <c r="E46" s="62"/>
      <c r="F46" s="62"/>
      <c r="G46" s="62"/>
      <c r="H46" s="62"/>
      <c r="I46" s="62"/>
    </row>
    <row r="47" spans="2:9" x14ac:dyDescent="0.3">
      <c r="B47" s="59"/>
      <c r="C47" s="60"/>
      <c r="D47" s="137"/>
      <c r="E47" s="62"/>
      <c r="F47" s="62"/>
      <c r="G47" s="62"/>
      <c r="H47" s="62"/>
      <c r="I47" s="62"/>
    </row>
    <row r="48" spans="2:9" x14ac:dyDescent="0.3">
      <c r="B48" s="59"/>
      <c r="C48" s="60"/>
      <c r="D48" s="137"/>
      <c r="E48" s="62"/>
      <c r="F48" s="62"/>
      <c r="G48" s="62"/>
      <c r="H48" s="62"/>
      <c r="I48" s="62"/>
    </row>
    <row r="49" spans="2:9" x14ac:dyDescent="0.3">
      <c r="B49" s="5"/>
      <c r="C49" s="5"/>
      <c r="D49" s="61"/>
      <c r="E49" s="5"/>
      <c r="F49" s="5"/>
      <c r="G49" s="5"/>
      <c r="H49" s="5"/>
      <c r="I49" s="5"/>
    </row>
    <row r="50" spans="2:9" x14ac:dyDescent="0.3">
      <c r="B50" s="63"/>
      <c r="C50" s="63"/>
      <c r="D50" s="61"/>
      <c r="E50" s="63"/>
      <c r="F50" s="63"/>
      <c r="G50" s="63"/>
      <c r="H50" s="63"/>
      <c r="I50" s="63"/>
    </row>
    <row r="51" spans="2:9" x14ac:dyDescent="0.3">
      <c r="B51" s="61"/>
      <c r="C51" s="61"/>
      <c r="D51" s="61"/>
      <c r="E51" s="62"/>
      <c r="F51" s="62"/>
      <c r="G51" s="62"/>
      <c r="H51" s="62"/>
      <c r="I51" s="62"/>
    </row>
    <row r="52" spans="2:9" x14ac:dyDescent="0.3">
      <c r="B52" s="61"/>
      <c r="C52" s="5"/>
      <c r="D52" s="61"/>
      <c r="E52" s="62"/>
      <c r="F52" s="62"/>
      <c r="G52" s="62"/>
      <c r="H52" s="62"/>
      <c r="I52" s="62"/>
    </row>
    <row r="53" spans="2:9" x14ac:dyDescent="0.3">
      <c r="B53" s="61"/>
      <c r="C53" s="5"/>
      <c r="D53" s="61"/>
      <c r="E53" s="62"/>
      <c r="F53" s="62"/>
      <c r="G53" s="62"/>
      <c r="H53" s="62"/>
      <c r="I53" s="62"/>
    </row>
    <row r="54" spans="2:9" x14ac:dyDescent="0.3">
      <c r="B54" s="61"/>
      <c r="C54" s="5"/>
      <c r="D54" s="61"/>
      <c r="E54" s="61"/>
      <c r="F54" s="61"/>
      <c r="G54" s="61"/>
      <c r="H54" s="61"/>
      <c r="I54" s="61"/>
    </row>
    <row r="55" spans="2:9" x14ac:dyDescent="0.3">
      <c r="C55" s="53"/>
      <c r="E55" s="52"/>
      <c r="F55" s="52"/>
      <c r="G55" s="52"/>
      <c r="H55" s="52"/>
      <c r="I55" s="52"/>
    </row>
    <row r="56" spans="2:9" x14ac:dyDescent="0.3">
      <c r="C56" s="53"/>
      <c r="E56" s="52"/>
      <c r="F56" s="52"/>
      <c r="G56" s="52"/>
      <c r="H56" s="52"/>
      <c r="I56" s="52"/>
    </row>
    <row r="57" spans="2:9" x14ac:dyDescent="0.3">
      <c r="C57" s="53"/>
      <c r="E57" s="52"/>
      <c r="F57" s="52"/>
      <c r="G57" s="52"/>
      <c r="H57" s="52"/>
      <c r="I57" s="52"/>
    </row>
    <row r="58" spans="2:9" x14ac:dyDescent="0.3">
      <c r="E58" s="52"/>
      <c r="F58" s="52"/>
      <c r="G58" s="52"/>
      <c r="H58" s="52"/>
      <c r="I58" s="52"/>
    </row>
    <row r="59" spans="2:9" x14ac:dyDescent="0.3">
      <c r="E59" s="52"/>
      <c r="F59" s="52"/>
      <c r="G59" s="52"/>
      <c r="H59" s="52"/>
      <c r="I59" s="52"/>
    </row>
    <row r="60" spans="2:9" x14ac:dyDescent="0.3">
      <c r="E60" s="52"/>
      <c r="F60" s="52"/>
      <c r="G60" s="52"/>
      <c r="H60" s="52"/>
      <c r="I60" s="52"/>
    </row>
    <row r="61" spans="2:9" x14ac:dyDescent="0.3">
      <c r="E61" s="52"/>
      <c r="F61" s="52"/>
      <c r="G61" s="52"/>
      <c r="H61" s="52"/>
      <c r="I61" s="52"/>
    </row>
    <row r="62" spans="2:9" x14ac:dyDescent="0.3">
      <c r="E62" s="52"/>
      <c r="F62" s="52"/>
      <c r="G62" s="52"/>
      <c r="H62" s="52"/>
      <c r="I62" s="52"/>
    </row>
    <row r="63" spans="2:9" x14ac:dyDescent="0.3">
      <c r="E63" s="52"/>
      <c r="F63" s="52"/>
      <c r="G63" s="52"/>
      <c r="H63" s="52"/>
      <c r="I63" s="52"/>
    </row>
    <row r="64" spans="2:9" x14ac:dyDescent="0.3">
      <c r="E64" s="52"/>
      <c r="F64" s="52"/>
      <c r="G64" s="52"/>
      <c r="H64" s="52"/>
      <c r="I64" s="52"/>
    </row>
    <row r="65" spans="5:9" x14ac:dyDescent="0.3">
      <c r="E65" s="52"/>
      <c r="F65" s="52"/>
      <c r="G65" s="52"/>
      <c r="H65" s="52"/>
      <c r="I65" s="52"/>
    </row>
    <row r="66" spans="5:9" x14ac:dyDescent="0.3">
      <c r="E66" s="52"/>
      <c r="F66" s="52"/>
      <c r="G66" s="52"/>
      <c r="H66" s="52"/>
      <c r="I66" s="52"/>
    </row>
    <row r="67" spans="5:9" x14ac:dyDescent="0.3">
      <c r="E67" s="52"/>
      <c r="F67" s="52"/>
      <c r="G67" s="52"/>
      <c r="H67" s="52"/>
      <c r="I67" s="52"/>
    </row>
    <row r="68" spans="5:9" x14ac:dyDescent="0.3">
      <c r="E68" s="52"/>
      <c r="F68" s="52"/>
      <c r="G68" s="52"/>
      <c r="H68" s="52"/>
      <c r="I68" s="52"/>
    </row>
    <row r="69" spans="5:9" x14ac:dyDescent="0.3">
      <c r="E69" s="52"/>
      <c r="F69" s="52"/>
      <c r="G69" s="52"/>
      <c r="H69" s="52"/>
      <c r="I69" s="52"/>
    </row>
    <row r="70" spans="5:9" x14ac:dyDescent="0.3">
      <c r="E70" s="52"/>
      <c r="F70" s="52"/>
      <c r="G70" s="52"/>
      <c r="H70" s="52"/>
      <c r="I70" s="52"/>
    </row>
    <row r="71" spans="5:9" x14ac:dyDescent="0.3">
      <c r="E71" s="52"/>
      <c r="F71" s="52"/>
      <c r="G71" s="52"/>
      <c r="H71" s="52"/>
      <c r="I71" s="52"/>
    </row>
    <row r="72" spans="5:9" x14ac:dyDescent="0.3">
      <c r="E72" s="52"/>
      <c r="F72" s="52"/>
      <c r="G72" s="52"/>
      <c r="H72" s="52"/>
      <c r="I72" s="52"/>
    </row>
    <row r="73" spans="5:9" x14ac:dyDescent="0.3">
      <c r="E73" s="52"/>
      <c r="F73" s="52"/>
      <c r="G73" s="52"/>
      <c r="H73" s="52"/>
      <c r="I73" s="52"/>
    </row>
    <row r="74" spans="5:9" x14ac:dyDescent="0.3">
      <c r="E74" s="52"/>
      <c r="F74" s="52"/>
      <c r="G74" s="52"/>
      <c r="H74" s="52"/>
      <c r="I74" s="52"/>
    </row>
    <row r="75" spans="5:9" x14ac:dyDescent="0.3">
      <c r="E75" s="52"/>
      <c r="F75" s="52"/>
      <c r="G75" s="52"/>
      <c r="H75" s="52"/>
      <c r="I75" s="52"/>
    </row>
    <row r="76" spans="5:9" x14ac:dyDescent="0.3">
      <c r="E76" s="52"/>
      <c r="F76" s="52"/>
      <c r="G76" s="52"/>
      <c r="H76" s="52"/>
      <c r="I76" s="52"/>
    </row>
    <row r="77" spans="5:9" x14ac:dyDescent="0.3">
      <c r="E77" s="52"/>
      <c r="F77" s="52"/>
      <c r="G77" s="52"/>
      <c r="H77" s="52"/>
      <c r="I77" s="52"/>
    </row>
    <row r="78" spans="5:9" x14ac:dyDescent="0.3">
      <c r="E78" s="52"/>
      <c r="F78" s="52"/>
      <c r="G78" s="52"/>
      <c r="H78" s="52"/>
      <c r="I78" s="52"/>
    </row>
    <row r="79" spans="5:9" x14ac:dyDescent="0.3">
      <c r="E79" s="52"/>
      <c r="F79" s="52"/>
      <c r="G79" s="52"/>
      <c r="H79" s="52"/>
      <c r="I79" s="52"/>
    </row>
    <row r="80" spans="5:9" x14ac:dyDescent="0.3">
      <c r="E80" s="52"/>
      <c r="F80" s="52"/>
      <c r="G80" s="52"/>
      <c r="H80" s="52"/>
      <c r="I80" s="52"/>
    </row>
    <row r="81" spans="5:9" x14ac:dyDescent="0.3">
      <c r="E81" s="52"/>
      <c r="F81" s="52"/>
      <c r="G81" s="52"/>
      <c r="H81" s="52"/>
      <c r="I81" s="52"/>
    </row>
    <row r="82" spans="5:9" x14ac:dyDescent="0.3">
      <c r="E82" s="52"/>
      <c r="F82" s="52"/>
      <c r="G82" s="52"/>
      <c r="H82" s="52"/>
      <c r="I82" s="52"/>
    </row>
    <row r="83" spans="5:9" x14ac:dyDescent="0.3">
      <c r="E83" s="52"/>
      <c r="F83" s="52"/>
      <c r="G83" s="52"/>
      <c r="H83" s="52"/>
      <c r="I83" s="52"/>
    </row>
    <row r="84" spans="5:9" x14ac:dyDescent="0.3">
      <c r="E84" s="52"/>
      <c r="F84" s="52"/>
      <c r="G84" s="52"/>
      <c r="H84" s="52"/>
      <c r="I84" s="52"/>
    </row>
    <row r="85" spans="5:9" x14ac:dyDescent="0.3">
      <c r="E85" s="52"/>
      <c r="F85" s="52"/>
      <c r="G85" s="52"/>
      <c r="H85" s="52"/>
      <c r="I85" s="52"/>
    </row>
    <row r="86" spans="5:9" x14ac:dyDescent="0.3">
      <c r="E86" s="52"/>
      <c r="F86" s="52"/>
      <c r="G86" s="52"/>
      <c r="H86" s="52"/>
      <c r="I86" s="52"/>
    </row>
    <row r="87" spans="5:9" x14ac:dyDescent="0.3">
      <c r="E87" s="52"/>
      <c r="F87" s="52"/>
      <c r="G87" s="52"/>
      <c r="H87" s="52"/>
      <c r="I87" s="52"/>
    </row>
    <row r="88" spans="5:9" x14ac:dyDescent="0.3">
      <c r="E88" s="52"/>
      <c r="F88" s="52"/>
      <c r="G88" s="52"/>
      <c r="H88" s="52"/>
      <c r="I88" s="52"/>
    </row>
    <row r="89" spans="5:9" x14ac:dyDescent="0.3">
      <c r="E89" s="52"/>
      <c r="F89" s="52"/>
      <c r="G89" s="52"/>
      <c r="H89" s="52"/>
      <c r="I89" s="52"/>
    </row>
    <row r="90" spans="5:9" x14ac:dyDescent="0.3">
      <c r="E90" s="52"/>
      <c r="F90" s="52"/>
      <c r="G90" s="52"/>
      <c r="H90" s="52"/>
      <c r="I90" s="52"/>
    </row>
    <row r="91" spans="5:9" x14ac:dyDescent="0.3">
      <c r="E91" s="52"/>
      <c r="F91" s="52"/>
      <c r="G91" s="52"/>
      <c r="H91" s="52"/>
      <c r="I91" s="52"/>
    </row>
    <row r="92" spans="5:9" x14ac:dyDescent="0.3">
      <c r="E92" s="52"/>
      <c r="F92" s="52"/>
      <c r="G92" s="52"/>
      <c r="H92" s="52"/>
      <c r="I92" s="52"/>
    </row>
    <row r="93" spans="5:9" x14ac:dyDescent="0.3">
      <c r="E93" s="52"/>
      <c r="F93" s="52"/>
      <c r="G93" s="52"/>
      <c r="H93" s="52"/>
      <c r="I93" s="52"/>
    </row>
    <row r="94" spans="5:9" x14ac:dyDescent="0.3">
      <c r="E94" s="52"/>
      <c r="F94" s="52"/>
      <c r="G94" s="52"/>
      <c r="H94" s="52"/>
      <c r="I94" s="52"/>
    </row>
    <row r="95" spans="5:9" x14ac:dyDescent="0.3">
      <c r="E95" s="52"/>
      <c r="F95" s="52"/>
      <c r="G95" s="52"/>
      <c r="H95" s="52"/>
      <c r="I95" s="52"/>
    </row>
    <row r="96" spans="5:9" x14ac:dyDescent="0.3">
      <c r="E96" s="52"/>
      <c r="F96" s="52"/>
      <c r="G96" s="52"/>
      <c r="H96" s="52"/>
      <c r="I96" s="52"/>
    </row>
    <row r="97" spans="5:9" x14ac:dyDescent="0.3">
      <c r="E97" s="52"/>
      <c r="F97" s="52"/>
      <c r="G97" s="52"/>
      <c r="H97" s="52"/>
      <c r="I97" s="52"/>
    </row>
    <row r="98" spans="5:9" x14ac:dyDescent="0.3">
      <c r="E98" s="52"/>
      <c r="F98" s="52"/>
      <c r="G98" s="52"/>
      <c r="H98" s="52"/>
      <c r="I98" s="52"/>
    </row>
    <row r="99" spans="5:9" x14ac:dyDescent="0.3">
      <c r="E99" s="52"/>
      <c r="F99" s="52"/>
      <c r="G99" s="52"/>
      <c r="H99" s="52"/>
      <c r="I99" s="52"/>
    </row>
    <row r="100" spans="5:9" x14ac:dyDescent="0.3">
      <c r="E100" s="52"/>
      <c r="F100" s="52"/>
      <c r="G100" s="52"/>
      <c r="H100" s="52"/>
      <c r="I100" s="52"/>
    </row>
    <row r="101" spans="5:9" x14ac:dyDescent="0.3">
      <c r="E101" s="52"/>
      <c r="F101" s="52"/>
      <c r="G101" s="52"/>
      <c r="H101" s="52"/>
      <c r="I101" s="52"/>
    </row>
    <row r="102" spans="5:9" x14ac:dyDescent="0.3">
      <c r="E102" s="52"/>
      <c r="F102" s="52"/>
      <c r="G102" s="52"/>
      <c r="H102" s="52"/>
      <c r="I102" s="52"/>
    </row>
    <row r="103" spans="5:9" x14ac:dyDescent="0.3">
      <c r="E103" s="52"/>
      <c r="F103" s="52"/>
      <c r="G103" s="52"/>
      <c r="H103" s="52"/>
      <c r="I103" s="52"/>
    </row>
    <row r="104" spans="5:9" x14ac:dyDescent="0.3">
      <c r="E104" s="52"/>
      <c r="F104" s="52"/>
      <c r="G104" s="52"/>
      <c r="H104" s="52"/>
      <c r="I104" s="52"/>
    </row>
    <row r="105" spans="5:9" x14ac:dyDescent="0.3">
      <c r="E105" s="52"/>
      <c r="F105" s="52"/>
      <c r="G105" s="52"/>
      <c r="H105" s="52"/>
      <c r="I105" s="52"/>
    </row>
    <row r="106" spans="5:9" x14ac:dyDescent="0.3">
      <c r="E106" s="52"/>
      <c r="F106" s="52"/>
      <c r="G106" s="52"/>
      <c r="H106" s="52"/>
      <c r="I106" s="52"/>
    </row>
    <row r="107" spans="5:9" x14ac:dyDescent="0.3">
      <c r="E107" s="52"/>
      <c r="F107" s="52"/>
      <c r="G107" s="52"/>
      <c r="H107" s="52"/>
      <c r="I107" s="52"/>
    </row>
    <row r="108" spans="5:9" x14ac:dyDescent="0.3">
      <c r="E108" s="52"/>
      <c r="F108" s="52"/>
      <c r="G108" s="52"/>
      <c r="H108" s="52"/>
      <c r="I108" s="52"/>
    </row>
    <row r="109" spans="5:9" x14ac:dyDescent="0.3">
      <c r="E109" s="52"/>
      <c r="F109" s="52"/>
      <c r="G109" s="52"/>
      <c r="H109" s="52"/>
      <c r="I109" s="52"/>
    </row>
    <row r="110" spans="5:9" x14ac:dyDescent="0.3">
      <c r="E110" s="52"/>
      <c r="F110" s="52"/>
      <c r="G110" s="52"/>
      <c r="H110" s="52"/>
      <c r="I110" s="52"/>
    </row>
    <row r="111" spans="5:9" x14ac:dyDescent="0.3">
      <c r="E111" s="52"/>
      <c r="F111" s="52"/>
      <c r="G111" s="52"/>
      <c r="H111" s="52"/>
      <c r="I111" s="52"/>
    </row>
    <row r="112" spans="5:9" x14ac:dyDescent="0.3">
      <c r="E112" s="52"/>
      <c r="F112" s="52"/>
      <c r="G112" s="52"/>
      <c r="H112" s="52"/>
      <c r="I112" s="52"/>
    </row>
    <row r="113" spans="5:9" x14ac:dyDescent="0.3">
      <c r="E113" s="52"/>
      <c r="F113" s="52"/>
      <c r="G113" s="52"/>
      <c r="H113" s="52"/>
      <c r="I113" s="52"/>
    </row>
    <row r="114" spans="5:9" x14ac:dyDescent="0.3">
      <c r="E114" s="52"/>
      <c r="F114" s="52"/>
      <c r="G114" s="52"/>
      <c r="H114" s="52"/>
      <c r="I114" s="52"/>
    </row>
    <row r="115" spans="5:9" x14ac:dyDescent="0.3">
      <c r="E115" s="52"/>
      <c r="F115" s="52"/>
      <c r="G115" s="52"/>
      <c r="H115" s="52"/>
      <c r="I115" s="52"/>
    </row>
    <row r="116" spans="5:9" x14ac:dyDescent="0.3">
      <c r="E116" s="52"/>
      <c r="F116" s="52"/>
      <c r="G116" s="52"/>
      <c r="H116" s="52"/>
      <c r="I116" s="52"/>
    </row>
    <row r="117" spans="5:9" x14ac:dyDescent="0.3">
      <c r="E117" s="52"/>
      <c r="F117" s="52"/>
      <c r="G117" s="52"/>
      <c r="H117" s="52"/>
      <c r="I117" s="52"/>
    </row>
    <row r="118" spans="5:9" x14ac:dyDescent="0.3">
      <c r="E118" s="52"/>
      <c r="F118" s="52"/>
      <c r="G118" s="52"/>
      <c r="H118" s="52"/>
      <c r="I118" s="52"/>
    </row>
    <row r="119" spans="5:9" x14ac:dyDescent="0.3">
      <c r="E119" s="52"/>
      <c r="F119" s="52"/>
      <c r="G119" s="52"/>
      <c r="H119" s="52"/>
      <c r="I119" s="52"/>
    </row>
    <row r="120" spans="5:9" x14ac:dyDescent="0.3">
      <c r="E120" s="52"/>
      <c r="F120" s="52"/>
      <c r="G120" s="52"/>
      <c r="H120" s="52"/>
      <c r="I120" s="52"/>
    </row>
    <row r="121" spans="5:9" x14ac:dyDescent="0.3">
      <c r="E121" s="52"/>
      <c r="F121" s="52"/>
      <c r="G121" s="52"/>
      <c r="H121" s="52"/>
      <c r="I121" s="52"/>
    </row>
    <row r="122" spans="5:9" x14ac:dyDescent="0.3">
      <c r="E122" s="52"/>
      <c r="F122" s="52"/>
      <c r="G122" s="52"/>
      <c r="H122" s="52"/>
      <c r="I122" s="52"/>
    </row>
    <row r="123" spans="5:9" x14ac:dyDescent="0.3">
      <c r="E123" s="52"/>
      <c r="F123" s="52"/>
      <c r="G123" s="52"/>
      <c r="H123" s="52"/>
      <c r="I123" s="52"/>
    </row>
    <row r="124" spans="5:9" x14ac:dyDescent="0.3">
      <c r="E124" s="52"/>
      <c r="F124" s="52"/>
      <c r="G124" s="52"/>
      <c r="H124" s="52"/>
      <c r="I124" s="52"/>
    </row>
    <row r="125" spans="5:9" x14ac:dyDescent="0.3">
      <c r="E125" s="52"/>
      <c r="F125" s="52"/>
      <c r="G125" s="52"/>
      <c r="H125" s="52"/>
      <c r="I125" s="52"/>
    </row>
    <row r="126" spans="5:9" x14ac:dyDescent="0.3">
      <c r="E126" s="52"/>
      <c r="F126" s="52"/>
      <c r="G126" s="52"/>
      <c r="H126" s="52"/>
      <c r="I126" s="52"/>
    </row>
    <row r="127" spans="5:9" x14ac:dyDescent="0.3">
      <c r="E127" s="52"/>
      <c r="F127" s="52"/>
      <c r="G127" s="52"/>
      <c r="H127" s="52"/>
      <c r="I127" s="52"/>
    </row>
    <row r="128" spans="5:9" x14ac:dyDescent="0.3">
      <c r="E128" s="52"/>
      <c r="F128" s="52"/>
      <c r="G128" s="52"/>
      <c r="H128" s="52"/>
      <c r="I128" s="52"/>
    </row>
    <row r="129" spans="5:9" x14ac:dyDescent="0.3">
      <c r="E129" s="52"/>
      <c r="F129" s="52"/>
      <c r="G129" s="52"/>
      <c r="H129" s="52"/>
      <c r="I129" s="52"/>
    </row>
    <row r="130" spans="5:9" x14ac:dyDescent="0.3">
      <c r="E130" s="52"/>
      <c r="F130" s="52"/>
      <c r="G130" s="52"/>
      <c r="H130" s="52"/>
      <c r="I130" s="52"/>
    </row>
    <row r="131" spans="5:9" x14ac:dyDescent="0.3">
      <c r="E131" s="52"/>
      <c r="F131" s="52"/>
      <c r="G131" s="52"/>
      <c r="H131" s="52"/>
      <c r="I131" s="52"/>
    </row>
    <row r="132" spans="5:9" x14ac:dyDescent="0.3">
      <c r="E132" s="52"/>
      <c r="F132" s="52"/>
      <c r="G132" s="52"/>
      <c r="H132" s="52"/>
      <c r="I132" s="52"/>
    </row>
    <row r="133" spans="5:9" x14ac:dyDescent="0.3">
      <c r="E133" s="52"/>
      <c r="F133" s="52"/>
      <c r="G133" s="52"/>
      <c r="H133" s="52"/>
      <c r="I133" s="52"/>
    </row>
    <row r="134" spans="5:9" x14ac:dyDescent="0.3">
      <c r="E134" s="52"/>
      <c r="F134" s="52"/>
      <c r="G134" s="52"/>
      <c r="H134" s="52"/>
      <c r="I134" s="52"/>
    </row>
    <row r="135" spans="5:9" x14ac:dyDescent="0.3">
      <c r="E135" s="52"/>
      <c r="F135" s="52"/>
      <c r="G135" s="52"/>
      <c r="H135" s="52"/>
      <c r="I135" s="52"/>
    </row>
  </sheetData>
  <mergeCells count="14">
    <mergeCell ref="A31:B31"/>
    <mergeCell ref="A32:B32"/>
    <mergeCell ref="B36:D36"/>
    <mergeCell ref="B37:D37"/>
    <mergeCell ref="B38:D38"/>
    <mergeCell ref="A30:B30"/>
    <mergeCell ref="A24:B24"/>
    <mergeCell ref="A1:J2"/>
    <mergeCell ref="A26:B26"/>
    <mergeCell ref="B5:B7"/>
    <mergeCell ref="D5:D7"/>
    <mergeCell ref="A25:B25"/>
    <mergeCell ref="F5:H6"/>
    <mergeCell ref="J5:L6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26"/>
  <sheetViews>
    <sheetView showGridLines="0" zoomScaleNormal="100" workbookViewId="0">
      <selection activeCell="R23" sqref="R23"/>
    </sheetView>
  </sheetViews>
  <sheetFormatPr defaultColWidth="10.33203125" defaultRowHeight="15.75" x14ac:dyDescent="0.35"/>
  <cols>
    <col min="1" max="1" width="2.1640625" style="4" customWidth="1"/>
    <col min="2" max="2" width="66.83203125" style="16" bestFit="1" customWidth="1"/>
    <col min="3" max="3" width="2" style="4" customWidth="1"/>
    <col min="4" max="4" width="7.83203125" style="4" customWidth="1"/>
    <col min="5" max="5" width="2" style="4" customWidth="1"/>
    <col min="6" max="6" width="15.83203125" style="4" customWidth="1"/>
    <col min="7" max="7" width="1.33203125" style="4" customWidth="1"/>
    <col min="8" max="8" width="17.33203125" style="4" bestFit="1" customWidth="1"/>
    <col min="9" max="9" width="1" style="4" customWidth="1"/>
    <col min="10" max="10" width="16.83203125" style="4" customWidth="1"/>
    <col min="11" max="11" width="2" style="4" customWidth="1"/>
    <col min="12" max="12" width="16.83203125" style="4" customWidth="1"/>
    <col min="13" max="13" width="2" style="4" customWidth="1"/>
    <col min="14" max="14" width="17.83203125" style="4" bestFit="1" customWidth="1"/>
    <col min="15" max="15" width="2" style="4" customWidth="1"/>
    <col min="16" max="16" width="18.1640625" style="4" customWidth="1"/>
    <col min="17" max="17" width="17" style="4" bestFit="1" customWidth="1"/>
    <col min="18" max="18" width="20.5" style="4" bestFit="1" customWidth="1"/>
    <col min="19" max="19" width="18.5" style="4" customWidth="1"/>
    <col min="20" max="20" width="21.33203125" style="4" customWidth="1"/>
    <col min="21" max="21" width="18.33203125" style="4" bestFit="1" customWidth="1"/>
    <col min="22" max="22" width="10.33203125" style="4"/>
    <col min="23" max="23" width="18.33203125" style="4" bestFit="1" customWidth="1"/>
    <col min="24" max="24" width="10.33203125" style="4"/>
    <col min="25" max="25" width="18.33203125" style="4" bestFit="1" customWidth="1"/>
    <col min="26" max="26" width="16" style="4" bestFit="1" customWidth="1"/>
    <col min="27" max="27" width="10.6640625" style="4" bestFit="1" customWidth="1"/>
    <col min="28" max="28" width="16" style="4" bestFit="1" customWidth="1"/>
    <col min="29" max="16384" width="10.33203125" style="4"/>
  </cols>
  <sheetData>
    <row r="1" spans="1:18" ht="16.5" customHeight="1" x14ac:dyDescent="0.3">
      <c r="A1" s="282" t="s">
        <v>137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8" ht="15" x14ac:dyDescent="0.3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8" ht="15" x14ac:dyDescent="0.3">
      <c r="A3" s="121"/>
      <c r="B3" s="17"/>
      <c r="C3" s="121"/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3"/>
      <c r="O3" s="121"/>
    </row>
    <row r="4" spans="1:18" ht="60" x14ac:dyDescent="0.3">
      <c r="B4" s="124" t="s">
        <v>41</v>
      </c>
      <c r="C4" s="125"/>
      <c r="D4" s="124" t="s">
        <v>15</v>
      </c>
      <c r="E4" s="125"/>
      <c r="F4" s="124" t="s">
        <v>152</v>
      </c>
      <c r="G4" s="126"/>
      <c r="H4" s="128" t="s">
        <v>153</v>
      </c>
      <c r="I4" s="126"/>
      <c r="J4" s="124" t="s">
        <v>154</v>
      </c>
      <c r="K4" s="126"/>
      <c r="L4" s="124" t="s">
        <v>155</v>
      </c>
      <c r="M4" s="126"/>
      <c r="N4" s="124" t="s">
        <v>45</v>
      </c>
      <c r="P4" s="29"/>
      <c r="R4" s="29"/>
    </row>
    <row r="5" spans="1:18" ht="6" customHeight="1" x14ac:dyDescent="0.3">
      <c r="B5" s="26"/>
      <c r="C5" s="26"/>
      <c r="D5" s="26"/>
      <c r="E5" s="26"/>
      <c r="F5" s="127"/>
      <c r="G5" s="26"/>
      <c r="H5" s="129"/>
      <c r="I5" s="26"/>
      <c r="J5" s="26"/>
      <c r="K5" s="26"/>
      <c r="L5" s="127"/>
      <c r="M5" s="26"/>
      <c r="N5" s="127"/>
    </row>
    <row r="6" spans="1:18" ht="6" customHeight="1" x14ac:dyDescent="0.3">
      <c r="B6" s="30"/>
      <c r="C6" s="30"/>
      <c r="D6" s="30"/>
      <c r="E6" s="30"/>
      <c r="F6" s="31"/>
      <c r="G6" s="31"/>
      <c r="H6" s="31"/>
      <c r="I6" s="31"/>
      <c r="J6" s="34"/>
      <c r="K6" s="31"/>
      <c r="L6" s="34"/>
      <c r="M6" s="31"/>
      <c r="N6" s="34"/>
    </row>
    <row r="7" spans="1:18" x14ac:dyDescent="0.35">
      <c r="B7" s="20" t="s">
        <v>149</v>
      </c>
      <c r="C7" s="26"/>
      <c r="D7" s="27"/>
      <c r="E7" s="26"/>
      <c r="F7" s="184">
        <v>432843</v>
      </c>
      <c r="G7" s="176"/>
      <c r="H7" s="184">
        <v>69635</v>
      </c>
      <c r="I7" s="177"/>
      <c r="J7" s="178">
        <v>23652</v>
      </c>
      <c r="K7" s="176"/>
      <c r="L7" s="178">
        <v>-935628</v>
      </c>
      <c r="M7" s="176"/>
      <c r="N7" s="178">
        <f>SUM(F7:L7)</f>
        <v>-409498</v>
      </c>
      <c r="O7" s="35"/>
      <c r="P7" s="23"/>
      <c r="R7" s="36"/>
    </row>
    <row r="8" spans="1:18" x14ac:dyDescent="0.35">
      <c r="B8" s="21" t="s">
        <v>180</v>
      </c>
      <c r="C8" s="26"/>
      <c r="D8" s="21" t="s">
        <v>147</v>
      </c>
      <c r="E8" s="26"/>
      <c r="F8" s="179"/>
      <c r="G8" s="180"/>
      <c r="H8" s="182">
        <v>6800</v>
      </c>
      <c r="I8" s="183"/>
      <c r="J8" s="183"/>
      <c r="K8" s="180"/>
      <c r="L8" s="181"/>
      <c r="M8" s="180"/>
      <c r="N8" s="181">
        <f>SUM(F8:L8)</f>
        <v>6800</v>
      </c>
      <c r="O8" s="35"/>
      <c r="P8" s="23"/>
      <c r="R8" s="36"/>
    </row>
    <row r="9" spans="1:18" x14ac:dyDescent="0.35">
      <c r="B9" s="28" t="s">
        <v>44</v>
      </c>
      <c r="C9" s="26"/>
      <c r="D9" s="28" t="s">
        <v>151</v>
      </c>
      <c r="E9" s="26"/>
      <c r="F9" s="179"/>
      <c r="G9" s="180"/>
      <c r="H9" s="181"/>
      <c r="I9" s="181"/>
      <c r="J9" s="167"/>
      <c r="K9" s="180"/>
      <c r="L9" s="181">
        <v>72</v>
      </c>
      <c r="M9" s="180"/>
      <c r="N9" s="181">
        <f>SUM(F9:L9)</f>
        <v>72</v>
      </c>
      <c r="O9" s="37"/>
      <c r="R9" s="36"/>
    </row>
    <row r="10" spans="1:18" x14ac:dyDescent="0.35">
      <c r="B10" s="21" t="s">
        <v>129</v>
      </c>
      <c r="C10" s="26"/>
      <c r="D10" s="33" t="s">
        <v>150</v>
      </c>
      <c r="E10" s="26"/>
      <c r="F10" s="179"/>
      <c r="G10" s="180"/>
      <c r="H10" s="179"/>
      <c r="I10" s="181"/>
      <c r="J10" s="167"/>
      <c r="K10" s="180"/>
      <c r="L10" s="181">
        <v>-44964</v>
      </c>
      <c r="M10" s="180"/>
      <c r="N10" s="181">
        <f t="shared" ref="N10:N11" si="0">SUM(F10:L10)</f>
        <v>-44964</v>
      </c>
      <c r="O10" s="37"/>
      <c r="R10" s="36"/>
    </row>
    <row r="11" spans="1:18" x14ac:dyDescent="0.35">
      <c r="B11" s="21" t="s">
        <v>115</v>
      </c>
      <c r="C11" s="26"/>
      <c r="D11" s="21">
        <v>22</v>
      </c>
      <c r="E11" s="26"/>
      <c r="F11" s="179"/>
      <c r="G11" s="180"/>
      <c r="H11" s="179"/>
      <c r="I11" s="181"/>
      <c r="J11" s="181">
        <v>2482</v>
      </c>
      <c r="K11" s="180"/>
      <c r="L11" s="181"/>
      <c r="M11" s="180"/>
      <c r="N11" s="181">
        <f t="shared" si="0"/>
        <v>2482</v>
      </c>
      <c r="O11" s="37"/>
      <c r="R11" s="36"/>
    </row>
    <row r="12" spans="1:18" ht="15" x14ac:dyDescent="0.3">
      <c r="B12" s="20" t="s">
        <v>178</v>
      </c>
      <c r="C12" s="26"/>
      <c r="D12" s="27"/>
      <c r="E12" s="26"/>
      <c r="F12" s="184">
        <f>SUM(F7:F11)</f>
        <v>432843</v>
      </c>
      <c r="G12" s="176"/>
      <c r="H12" s="184">
        <f>SUM(H7:H11)</f>
        <v>76435</v>
      </c>
      <c r="I12" s="177"/>
      <c r="J12" s="184">
        <f>SUM(J7:J11)</f>
        <v>26134</v>
      </c>
      <c r="K12" s="176"/>
      <c r="L12" s="184">
        <f>SUM(L7:L11)</f>
        <v>-980520</v>
      </c>
      <c r="M12" s="180"/>
      <c r="N12" s="184">
        <f>SUM(N7:N11)</f>
        <v>-445108</v>
      </c>
      <c r="P12" s="23"/>
    </row>
    <row r="13" spans="1:18" ht="15" x14ac:dyDescent="0.3">
      <c r="B13" s="140" t="s">
        <v>164</v>
      </c>
      <c r="C13" s="30"/>
      <c r="D13" s="140"/>
      <c r="E13" s="30"/>
      <c r="F13" s="185">
        <f>F12-F7</f>
        <v>0</v>
      </c>
      <c r="G13" s="187"/>
      <c r="H13" s="185">
        <f>H12-H7</f>
        <v>6800</v>
      </c>
      <c r="I13" s="187"/>
      <c r="J13" s="185">
        <f>J12-J7</f>
        <v>2482</v>
      </c>
      <c r="K13" s="187"/>
      <c r="L13" s="185">
        <f>L12-L7</f>
        <v>-44892</v>
      </c>
      <c r="M13" s="187"/>
      <c r="N13" s="185">
        <f>N12-N7</f>
        <v>-35610</v>
      </c>
      <c r="P13" s="18"/>
    </row>
    <row r="14" spans="1:18" x14ac:dyDescent="0.35">
      <c r="H14" s="32"/>
    </row>
    <row r="15" spans="1:18" ht="15" x14ac:dyDescent="0.3">
      <c r="B15" s="20" t="s">
        <v>173</v>
      </c>
      <c r="C15" s="26"/>
      <c r="D15" s="138"/>
      <c r="E15" s="26"/>
      <c r="F15" s="175">
        <v>432843</v>
      </c>
      <c r="G15" s="176"/>
      <c r="H15" s="175">
        <v>76435</v>
      </c>
      <c r="I15" s="177"/>
      <c r="J15" s="178">
        <v>30053</v>
      </c>
      <c r="K15" s="176"/>
      <c r="L15" s="178">
        <v>-973637</v>
      </c>
      <c r="M15" s="176"/>
      <c r="N15" s="178">
        <f>SUM(F15:L15)+1</f>
        <v>-434305</v>
      </c>
    </row>
    <row r="16" spans="1:18" ht="15" x14ac:dyDescent="0.3">
      <c r="B16" s="21" t="s">
        <v>180</v>
      </c>
      <c r="C16" s="26"/>
      <c r="D16" s="21" t="s">
        <v>147</v>
      </c>
      <c r="E16" s="26"/>
      <c r="F16" s="179"/>
      <c r="G16" s="180"/>
      <c r="H16" s="182">
        <v>16000</v>
      </c>
      <c r="I16" s="183"/>
      <c r="J16" s="183"/>
      <c r="K16" s="180"/>
      <c r="L16" s="181"/>
      <c r="M16" s="180"/>
      <c r="N16" s="181">
        <f>SUM(F16:L16)</f>
        <v>16000</v>
      </c>
    </row>
    <row r="17" spans="2:14" x14ac:dyDescent="0.35">
      <c r="B17" s="28" t="s">
        <v>44</v>
      </c>
      <c r="C17" s="26"/>
      <c r="D17" s="28" t="s">
        <v>151</v>
      </c>
      <c r="E17" s="26"/>
      <c r="F17" s="179"/>
      <c r="G17" s="180"/>
      <c r="H17" s="181"/>
      <c r="I17" s="180"/>
      <c r="J17" s="180"/>
      <c r="K17" s="180"/>
      <c r="L17" s="181">
        <v>-221</v>
      </c>
      <c r="M17" s="180"/>
      <c r="N17" s="181">
        <f>SUM(F17:L17)</f>
        <v>-221</v>
      </c>
    </row>
    <row r="18" spans="2:14" ht="15" x14ac:dyDescent="0.3">
      <c r="B18" s="21" t="s">
        <v>129</v>
      </c>
      <c r="C18" s="26"/>
      <c r="D18" s="21" t="s">
        <v>150</v>
      </c>
      <c r="E18" s="26"/>
      <c r="F18" s="179"/>
      <c r="G18" s="180"/>
      <c r="H18" s="182"/>
      <c r="I18" s="183"/>
      <c r="J18" s="183"/>
      <c r="K18" s="180"/>
      <c r="L18" s="181">
        <v>88484</v>
      </c>
      <c r="M18" s="180"/>
      <c r="N18" s="181">
        <f>SUM(F18:L18)</f>
        <v>88484</v>
      </c>
    </row>
    <row r="19" spans="2:14" ht="15" x14ac:dyDescent="0.3">
      <c r="B19" s="33" t="s">
        <v>115</v>
      </c>
      <c r="C19" s="26"/>
      <c r="D19" s="21">
        <v>22</v>
      </c>
      <c r="E19" s="26"/>
      <c r="F19" s="179"/>
      <c r="G19" s="180"/>
      <c r="H19" s="182"/>
      <c r="I19" s="183"/>
      <c r="J19" s="181">
        <v>28227</v>
      </c>
      <c r="K19" s="180"/>
      <c r="L19" s="181"/>
      <c r="M19" s="180"/>
      <c r="N19" s="181">
        <f>SUM(F19:L19)</f>
        <v>28227</v>
      </c>
    </row>
    <row r="20" spans="2:14" ht="15" x14ac:dyDescent="0.3">
      <c r="B20" s="20" t="s">
        <v>179</v>
      </c>
      <c r="C20" s="26"/>
      <c r="D20" s="27"/>
      <c r="E20" s="26"/>
      <c r="F20" s="184">
        <f>SUM(F15:F19)</f>
        <v>432843</v>
      </c>
      <c r="G20" s="176"/>
      <c r="H20" s="184">
        <f>SUM(H15:H19)</f>
        <v>92435</v>
      </c>
      <c r="I20" s="177"/>
      <c r="J20" s="184">
        <f>SUM(J15:J19)</f>
        <v>58280</v>
      </c>
      <c r="K20" s="176"/>
      <c r="L20" s="184">
        <f>SUM(L15:L19)</f>
        <v>-885374</v>
      </c>
      <c r="M20" s="180"/>
      <c r="N20" s="184">
        <f>SUM(N15:N19)-1</f>
        <v>-301816</v>
      </c>
    </row>
    <row r="21" spans="2:14" ht="15" x14ac:dyDescent="0.3">
      <c r="B21" s="140" t="s">
        <v>164</v>
      </c>
      <c r="C21" s="141"/>
      <c r="D21" s="140"/>
      <c r="E21" s="141"/>
      <c r="F21" s="185">
        <f>F20-F15</f>
        <v>0</v>
      </c>
      <c r="G21" s="186"/>
      <c r="H21" s="185">
        <f>H20-H15</f>
        <v>16000</v>
      </c>
      <c r="I21" s="186"/>
      <c r="J21" s="185">
        <f>J20-J15</f>
        <v>28227</v>
      </c>
      <c r="K21" s="186"/>
      <c r="L21" s="185">
        <f>L20-L15</f>
        <v>88263</v>
      </c>
      <c r="M21" s="186"/>
      <c r="N21" s="185">
        <f>N20-N15</f>
        <v>132489</v>
      </c>
    </row>
    <row r="22" spans="2:14" ht="6" customHeight="1" x14ac:dyDescent="0.3">
      <c r="B22" s="30"/>
      <c r="C22" s="30"/>
      <c r="D22" s="30"/>
      <c r="E22" s="30"/>
      <c r="F22" s="139"/>
      <c r="G22" s="31"/>
      <c r="H22" s="139"/>
      <c r="I22" s="31"/>
      <c r="J22" s="139"/>
      <c r="K22" s="31"/>
      <c r="L22" s="139"/>
      <c r="M22" s="31"/>
      <c r="N22" s="139"/>
    </row>
    <row r="23" spans="2:14" ht="15" x14ac:dyDescent="0.3">
      <c r="B23" s="26" t="s">
        <v>43</v>
      </c>
    </row>
    <row r="26" spans="2:14" x14ac:dyDescent="0.35">
      <c r="N26" s="4" t="s">
        <v>133</v>
      </c>
    </row>
  </sheetData>
  <mergeCells count="1">
    <mergeCell ref="A1:O2"/>
  </mergeCells>
  <printOptions horizontalCentered="1"/>
  <pageMargins left="0.51181102362204722" right="0.51181102362204722" top="0.51181102362204722" bottom="0.51181102362204722" header="0" footer="0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59"/>
  <sheetViews>
    <sheetView showGridLines="0" zoomScale="80" zoomScaleNormal="80" workbookViewId="0">
      <selection activeCell="N27" sqref="N27"/>
    </sheetView>
  </sheetViews>
  <sheetFormatPr defaultColWidth="9.33203125" defaultRowHeight="15" x14ac:dyDescent="0.3"/>
  <cols>
    <col min="1" max="1" width="5.5" style="1" customWidth="1"/>
    <col min="2" max="2" width="4" style="1" customWidth="1"/>
    <col min="3" max="3" width="80" style="1" customWidth="1"/>
    <col min="4" max="4" width="2" style="1" customWidth="1"/>
    <col min="5" max="5" width="11" style="1" customWidth="1"/>
    <col min="6" max="6" width="16.83203125" style="1" customWidth="1"/>
    <col min="7" max="7" width="2.83203125" style="1" customWidth="1"/>
    <col min="8" max="8" width="16.83203125" style="1" customWidth="1"/>
    <col min="9" max="9" width="3.1640625" style="1" customWidth="1"/>
    <col min="10" max="12" width="9.33203125" style="1"/>
    <col min="13" max="13" width="16.1640625" style="1" bestFit="1" customWidth="1"/>
    <col min="14" max="16384" width="9.33203125" style="1"/>
  </cols>
  <sheetData>
    <row r="1" spans="1:16" x14ac:dyDescent="0.3">
      <c r="A1" s="287" t="s">
        <v>105</v>
      </c>
      <c r="B1" s="287"/>
      <c r="C1" s="287"/>
      <c r="D1" s="287"/>
      <c r="E1" s="287"/>
      <c r="F1" s="287"/>
      <c r="G1" s="287"/>
      <c r="H1" s="287"/>
      <c r="I1" s="287"/>
    </row>
    <row r="2" spans="1:16" x14ac:dyDescent="0.3">
      <c r="A2" s="287"/>
      <c r="B2" s="287"/>
      <c r="C2" s="287"/>
      <c r="D2" s="287"/>
      <c r="E2" s="287"/>
      <c r="F2" s="287"/>
      <c r="G2" s="287"/>
      <c r="H2" s="287"/>
      <c r="I2" s="287"/>
    </row>
    <row r="3" spans="1:16" x14ac:dyDescent="0.3">
      <c r="A3" s="109"/>
      <c r="B3" s="109"/>
      <c r="C3" s="110"/>
      <c r="D3" s="109"/>
      <c r="E3" s="110"/>
    </row>
    <row r="4" spans="1:16" ht="18" customHeight="1" x14ac:dyDescent="0.3">
      <c r="A4" s="109"/>
      <c r="B4" s="109"/>
      <c r="C4" s="285" t="s">
        <v>41</v>
      </c>
      <c r="D4" s="109"/>
      <c r="E4" s="283" t="s">
        <v>15</v>
      </c>
      <c r="F4" s="288" t="s">
        <v>176</v>
      </c>
      <c r="G4" s="288"/>
      <c r="H4" s="288"/>
    </row>
    <row r="5" spans="1:16" ht="19.5" customHeight="1" x14ac:dyDescent="0.3">
      <c r="A5" s="111"/>
      <c r="B5" s="111"/>
      <c r="C5" s="285"/>
      <c r="D5" s="111"/>
      <c r="E5" s="283"/>
      <c r="F5" s="289"/>
      <c r="G5" s="289"/>
      <c r="H5" s="289"/>
    </row>
    <row r="6" spans="1:16" ht="15.75" x14ac:dyDescent="0.35">
      <c r="C6" s="286"/>
      <c r="D6" s="112"/>
      <c r="E6" s="284"/>
      <c r="F6" s="113">
        <v>2025</v>
      </c>
      <c r="G6" s="114"/>
      <c r="H6" s="113">
        <v>2024</v>
      </c>
    </row>
    <row r="7" spans="1:16" x14ac:dyDescent="0.3">
      <c r="C7" s="115" t="s">
        <v>66</v>
      </c>
      <c r="D7" s="112"/>
      <c r="E7" s="2"/>
    </row>
    <row r="8" spans="1:16" x14ac:dyDescent="0.3">
      <c r="C8" s="115" t="s">
        <v>168</v>
      </c>
      <c r="D8" s="112"/>
      <c r="E8" s="130" t="s">
        <v>150</v>
      </c>
      <c r="F8" s="197">
        <v>88484</v>
      </c>
      <c r="G8" s="204"/>
      <c r="H8" s="205">
        <v>-44964</v>
      </c>
    </row>
    <row r="9" spans="1:16" x14ac:dyDescent="0.3">
      <c r="C9" s="116" t="s">
        <v>65</v>
      </c>
      <c r="D9" s="112"/>
      <c r="E9" s="2"/>
      <c r="F9" s="199"/>
      <c r="G9" s="198"/>
      <c r="H9" s="196"/>
    </row>
    <row r="10" spans="1:16" x14ac:dyDescent="0.3">
      <c r="C10" s="117" t="s">
        <v>64</v>
      </c>
      <c r="D10" s="112"/>
      <c r="E10" s="130">
        <v>10</v>
      </c>
      <c r="F10" s="200">
        <v>9547</v>
      </c>
      <c r="G10" s="198"/>
      <c r="H10" s="200">
        <v>8660</v>
      </c>
    </row>
    <row r="11" spans="1:16" x14ac:dyDescent="0.3">
      <c r="C11" s="117" t="s">
        <v>181</v>
      </c>
      <c r="D11" s="112"/>
      <c r="E11" s="130">
        <v>10</v>
      </c>
      <c r="F11" s="200">
        <v>0</v>
      </c>
      <c r="G11" s="198"/>
      <c r="H11" s="200">
        <v>-65</v>
      </c>
    </row>
    <row r="12" spans="1:16" x14ac:dyDescent="0.3">
      <c r="C12" s="117" t="s">
        <v>115</v>
      </c>
      <c r="D12" s="112"/>
      <c r="E12" s="130">
        <v>22</v>
      </c>
      <c r="F12" s="200">
        <v>28227</v>
      </c>
      <c r="G12" s="198"/>
      <c r="H12" s="200">
        <v>2482</v>
      </c>
    </row>
    <row r="13" spans="1:16" x14ac:dyDescent="0.3">
      <c r="C13" s="117" t="s">
        <v>44</v>
      </c>
      <c r="D13" s="112"/>
      <c r="E13" s="130" t="s">
        <v>151</v>
      </c>
      <c r="F13" s="200">
        <v>-221</v>
      </c>
      <c r="G13" s="198"/>
      <c r="H13" s="200">
        <v>72</v>
      </c>
    </row>
    <row r="14" spans="1:16" x14ac:dyDescent="0.3">
      <c r="C14" s="117" t="s">
        <v>131</v>
      </c>
      <c r="D14" s="112"/>
      <c r="E14" s="130">
        <v>27</v>
      </c>
      <c r="F14" s="200">
        <v>-50388</v>
      </c>
      <c r="G14" s="198"/>
      <c r="H14" s="200">
        <v>24493</v>
      </c>
    </row>
    <row r="15" spans="1:16" x14ac:dyDescent="0.3">
      <c r="C15" s="117" t="s">
        <v>132</v>
      </c>
      <c r="D15" s="112"/>
      <c r="E15" s="130">
        <v>26</v>
      </c>
      <c r="F15" s="200">
        <v>144</v>
      </c>
      <c r="G15" s="198"/>
      <c r="H15" s="200">
        <v>-78</v>
      </c>
    </row>
    <row r="16" spans="1:16" x14ac:dyDescent="0.3">
      <c r="C16" s="117" t="s">
        <v>63</v>
      </c>
      <c r="D16" s="112"/>
      <c r="E16" s="130">
        <v>29</v>
      </c>
      <c r="F16" s="198">
        <v>39071</v>
      </c>
      <c r="G16" s="198"/>
      <c r="H16" s="200">
        <v>30119</v>
      </c>
      <c r="K16" s="145"/>
      <c r="L16" s="145"/>
      <c r="M16" s="145"/>
      <c r="N16" s="145"/>
      <c r="O16" s="145"/>
      <c r="P16" s="145"/>
    </row>
    <row r="17" spans="3:17" x14ac:dyDescent="0.3">
      <c r="C17" s="117" t="s">
        <v>112</v>
      </c>
      <c r="D17" s="112"/>
      <c r="E17" s="130">
        <v>10</v>
      </c>
      <c r="F17" s="200">
        <v>128</v>
      </c>
      <c r="G17" s="198"/>
      <c r="H17" s="200">
        <v>76</v>
      </c>
    </row>
    <row r="18" spans="3:17" x14ac:dyDescent="0.3">
      <c r="C18" s="116" t="s">
        <v>62</v>
      </c>
      <c r="D18" s="112"/>
      <c r="E18" s="130"/>
      <c r="F18" s="198"/>
      <c r="G18" s="198"/>
      <c r="H18" s="198"/>
    </row>
    <row r="19" spans="3:17" x14ac:dyDescent="0.3">
      <c r="C19" s="117" t="s">
        <v>121</v>
      </c>
      <c r="D19" s="112"/>
      <c r="E19" s="130">
        <f>BP!D8</f>
        <v>5</v>
      </c>
      <c r="F19" s="201">
        <v>-4400</v>
      </c>
      <c r="G19" s="198"/>
      <c r="H19" s="200">
        <v>1355</v>
      </c>
      <c r="K19" s="145"/>
      <c r="L19" s="145"/>
      <c r="M19" s="145"/>
      <c r="N19" s="145"/>
      <c r="O19" s="145"/>
      <c r="P19" s="145"/>
      <c r="Q19" s="145"/>
    </row>
    <row r="20" spans="3:17" x14ac:dyDescent="0.3">
      <c r="C20" s="117" t="s">
        <v>11</v>
      </c>
      <c r="E20" s="131">
        <f>BP!D11</f>
        <v>6</v>
      </c>
      <c r="F20" s="198">
        <v>307</v>
      </c>
      <c r="G20" s="198"/>
      <c r="H20" s="201">
        <v>1519</v>
      </c>
    </row>
    <row r="21" spans="3:17" x14ac:dyDescent="0.3">
      <c r="C21" s="117" t="s">
        <v>122</v>
      </c>
      <c r="E21" s="131">
        <f>BP!D12</f>
        <v>7</v>
      </c>
      <c r="F21" s="198">
        <v>-1985</v>
      </c>
      <c r="G21" s="198"/>
      <c r="H21" s="198">
        <v>-5001</v>
      </c>
    </row>
    <row r="22" spans="3:17" x14ac:dyDescent="0.3">
      <c r="C22" s="117" t="s">
        <v>60</v>
      </c>
      <c r="E22" s="131"/>
      <c r="F22" s="198">
        <v>-63</v>
      </c>
      <c r="G22" s="198"/>
      <c r="H22" s="198">
        <v>-58</v>
      </c>
    </row>
    <row r="23" spans="3:17" x14ac:dyDescent="0.3">
      <c r="C23" s="117" t="s">
        <v>61</v>
      </c>
      <c r="E23" s="131">
        <f>BP!D14</f>
        <v>8</v>
      </c>
      <c r="F23" s="198">
        <v>1469</v>
      </c>
      <c r="G23" s="198"/>
      <c r="H23" s="198">
        <v>-334</v>
      </c>
    </row>
    <row r="24" spans="3:17" x14ac:dyDescent="0.3">
      <c r="C24" s="117" t="s">
        <v>59</v>
      </c>
      <c r="E24" s="131">
        <f>BP!D20</f>
        <v>9</v>
      </c>
      <c r="F24" s="198">
        <v>12564</v>
      </c>
      <c r="G24" s="198"/>
      <c r="H24" s="198">
        <v>-11525</v>
      </c>
    </row>
    <row r="25" spans="3:17" ht="15.75" x14ac:dyDescent="0.35">
      <c r="C25" s="116" t="s">
        <v>58</v>
      </c>
      <c r="E25" s="131"/>
      <c r="F25" s="202"/>
      <c r="G25" s="198"/>
      <c r="H25" s="198"/>
    </row>
    <row r="26" spans="3:17" ht="15.75" x14ac:dyDescent="0.35">
      <c r="C26" s="117" t="s">
        <v>26</v>
      </c>
      <c r="E26" s="131" t="str">
        <f>BP!P7</f>
        <v>11.a</v>
      </c>
      <c r="F26" s="201">
        <v>-199</v>
      </c>
      <c r="G26" s="198"/>
      <c r="H26" s="202">
        <v>-374</v>
      </c>
      <c r="K26" s="147"/>
      <c r="L26" s="145"/>
      <c r="M26" s="145"/>
      <c r="N26" s="145"/>
      <c r="O26" s="145"/>
      <c r="P26" s="145"/>
      <c r="Q26" s="145"/>
    </row>
    <row r="27" spans="3:17" x14ac:dyDescent="0.3">
      <c r="C27" s="117" t="s">
        <v>118</v>
      </c>
      <c r="E27" s="131">
        <f>BP!P8</f>
        <v>12</v>
      </c>
      <c r="F27" s="200">
        <v>1749</v>
      </c>
      <c r="G27" s="198"/>
      <c r="H27" s="201">
        <v>1549</v>
      </c>
    </row>
    <row r="28" spans="3:17" x14ac:dyDescent="0.3">
      <c r="C28" s="117" t="s">
        <v>119</v>
      </c>
      <c r="E28" s="131">
        <f>BP!P9</f>
        <v>13</v>
      </c>
      <c r="F28" s="200">
        <v>-100358</v>
      </c>
      <c r="G28" s="198"/>
      <c r="H28" s="200">
        <v>9823</v>
      </c>
    </row>
    <row r="29" spans="3:17" x14ac:dyDescent="0.3">
      <c r="C29" s="117" t="s">
        <v>136</v>
      </c>
      <c r="E29" s="131">
        <v>15</v>
      </c>
      <c r="F29" s="198">
        <v>-437</v>
      </c>
      <c r="G29" s="198"/>
      <c r="H29" s="200">
        <v>-6059</v>
      </c>
    </row>
    <row r="30" spans="3:17" x14ac:dyDescent="0.3">
      <c r="C30" s="117" t="s">
        <v>25</v>
      </c>
      <c r="E30" s="131" t="s">
        <v>184</v>
      </c>
      <c r="F30" s="200">
        <v>-1043</v>
      </c>
      <c r="G30" s="198"/>
      <c r="H30" s="198">
        <v>-404</v>
      </c>
    </row>
    <row r="31" spans="3:17" x14ac:dyDescent="0.3">
      <c r="C31" s="117" t="s">
        <v>57</v>
      </c>
      <c r="E31" s="132" t="s">
        <v>156</v>
      </c>
      <c r="F31" s="200">
        <v>-3102</v>
      </c>
      <c r="G31" s="198"/>
      <c r="H31" s="200">
        <v>-723</v>
      </c>
      <c r="M31" s="145"/>
    </row>
    <row r="32" spans="3:17" x14ac:dyDescent="0.3">
      <c r="C32" s="115" t="s">
        <v>56</v>
      </c>
      <c r="E32" s="131"/>
      <c r="F32" s="166"/>
      <c r="G32" s="203"/>
      <c r="H32" s="166"/>
    </row>
    <row r="33" spans="3:8" x14ac:dyDescent="0.3">
      <c r="C33" s="116" t="s">
        <v>55</v>
      </c>
      <c r="E33" s="131"/>
      <c r="F33" s="192">
        <v>0</v>
      </c>
      <c r="G33" s="147"/>
      <c r="H33" s="192">
        <v>0</v>
      </c>
    </row>
    <row r="34" spans="3:8" ht="6" customHeight="1" x14ac:dyDescent="0.3">
      <c r="C34" s="116"/>
      <c r="F34" s="208"/>
      <c r="G34" s="147"/>
      <c r="H34" s="208"/>
    </row>
    <row r="35" spans="3:8" x14ac:dyDescent="0.3">
      <c r="C35" s="118" t="s">
        <v>54</v>
      </c>
      <c r="F35" s="206">
        <f>SUM(F8:F31)</f>
        <v>19494</v>
      </c>
      <c r="G35" s="147"/>
      <c r="H35" s="206">
        <f>SUM(H8:H31)</f>
        <v>10563</v>
      </c>
    </row>
    <row r="36" spans="3:8" ht="6" customHeight="1" x14ac:dyDescent="0.3">
      <c r="C36" s="3"/>
      <c r="F36" s="191"/>
      <c r="G36" s="147"/>
      <c r="H36" s="191"/>
    </row>
    <row r="37" spans="3:8" x14ac:dyDescent="0.3">
      <c r="C37" s="115" t="s">
        <v>53</v>
      </c>
      <c r="F37" s="191"/>
      <c r="G37" s="147"/>
      <c r="H37" s="191"/>
    </row>
    <row r="38" spans="3:8" hidden="1" x14ac:dyDescent="0.3">
      <c r="C38" s="115"/>
      <c r="F38" s="191"/>
      <c r="G38" s="147"/>
      <c r="H38" s="191"/>
    </row>
    <row r="39" spans="3:8" hidden="1" x14ac:dyDescent="0.3">
      <c r="C39" s="119" t="s">
        <v>135</v>
      </c>
      <c r="F39" s="191"/>
      <c r="G39" s="147"/>
      <c r="H39" s="191"/>
    </row>
    <row r="40" spans="3:8" hidden="1" x14ac:dyDescent="0.3">
      <c r="C40" s="119" t="s">
        <v>134</v>
      </c>
      <c r="F40" s="191"/>
      <c r="G40" s="147"/>
      <c r="H40" s="191"/>
    </row>
    <row r="41" spans="3:8" x14ac:dyDescent="0.3">
      <c r="C41" s="116" t="s">
        <v>52</v>
      </c>
      <c r="E41" s="131">
        <v>10</v>
      </c>
      <c r="F41" s="200">
        <v>-7321</v>
      </c>
      <c r="G41" s="147"/>
      <c r="H41" s="200">
        <v>-2021</v>
      </c>
    </row>
    <row r="42" spans="3:8" ht="13.5" customHeight="1" x14ac:dyDescent="0.3">
      <c r="C42" s="116" t="s">
        <v>128</v>
      </c>
      <c r="E42" s="131"/>
      <c r="F42" s="207"/>
      <c r="G42" s="147"/>
      <c r="H42" s="207"/>
    </row>
    <row r="43" spans="3:8" x14ac:dyDescent="0.3">
      <c r="C43" s="118" t="s">
        <v>51</v>
      </c>
      <c r="F43" s="206">
        <f>SUM(F39:F42)</f>
        <v>-7321</v>
      </c>
      <c r="G43" s="147"/>
      <c r="H43" s="206">
        <f>SUM(H39:H42)</f>
        <v>-2021</v>
      </c>
    </row>
    <row r="44" spans="3:8" ht="6" customHeight="1" x14ac:dyDescent="0.3">
      <c r="C44" s="115"/>
      <c r="F44" s="195"/>
      <c r="G44" s="147"/>
      <c r="H44" s="195"/>
    </row>
    <row r="45" spans="3:8" x14ac:dyDescent="0.3">
      <c r="C45" s="115" t="s">
        <v>50</v>
      </c>
      <c r="F45" s="191"/>
      <c r="G45" s="147"/>
      <c r="H45" s="191"/>
    </row>
    <row r="46" spans="3:8" ht="15" customHeight="1" x14ac:dyDescent="0.3">
      <c r="C46" s="116" t="s">
        <v>49</v>
      </c>
      <c r="F46" s="200">
        <v>16000</v>
      </c>
      <c r="G46" s="147"/>
      <c r="H46" s="200">
        <v>6800</v>
      </c>
    </row>
    <row r="47" spans="3:8" ht="6" customHeight="1" x14ac:dyDescent="0.3">
      <c r="C47" s="3"/>
      <c r="F47" s="209"/>
      <c r="G47" s="147"/>
      <c r="H47" s="209"/>
    </row>
    <row r="48" spans="3:8" x14ac:dyDescent="0.3">
      <c r="C48" s="118" t="s">
        <v>48</v>
      </c>
      <c r="F48" s="206">
        <f>F46</f>
        <v>16000</v>
      </c>
      <c r="G48" s="147"/>
      <c r="H48" s="206">
        <f>H46</f>
        <v>6800</v>
      </c>
    </row>
    <row r="49" spans="1:9" ht="6" customHeight="1" x14ac:dyDescent="0.3">
      <c r="C49" s="3"/>
      <c r="F49" s="210"/>
      <c r="G49" s="147"/>
      <c r="H49" s="210"/>
    </row>
    <row r="50" spans="1:9" x14ac:dyDescent="0.3">
      <c r="C50" s="118" t="s">
        <v>47</v>
      </c>
      <c r="F50" s="206">
        <f>F35+F43+F48</f>
        <v>28173</v>
      </c>
      <c r="G50" s="147"/>
      <c r="H50" s="206">
        <f>H35+H43+H48</f>
        <v>15342</v>
      </c>
    </row>
    <row r="51" spans="1:9" ht="6" customHeight="1" x14ac:dyDescent="0.3">
      <c r="C51" s="3"/>
      <c r="F51" s="191"/>
      <c r="G51" s="147"/>
      <c r="H51" s="191"/>
    </row>
    <row r="52" spans="1:9" ht="15" customHeight="1" x14ac:dyDescent="0.3">
      <c r="C52" s="119" t="s">
        <v>169</v>
      </c>
      <c r="E52" s="131">
        <f>BP!D7</f>
        <v>4</v>
      </c>
      <c r="F52" s="194">
        <v>122086</v>
      </c>
      <c r="G52" s="151"/>
      <c r="H52" s="194">
        <v>101091</v>
      </c>
    </row>
    <row r="53" spans="1:9" ht="6" customHeight="1" x14ac:dyDescent="0.3">
      <c r="C53" s="3"/>
      <c r="E53" s="131"/>
      <c r="F53" s="193"/>
      <c r="G53" s="151"/>
      <c r="H53" s="193"/>
    </row>
    <row r="54" spans="1:9" ht="15" customHeight="1" x14ac:dyDescent="0.3">
      <c r="C54" s="119" t="s">
        <v>170</v>
      </c>
      <c r="E54" s="131">
        <f>E52</f>
        <v>4</v>
      </c>
      <c r="F54" s="194">
        <v>150259</v>
      </c>
      <c r="G54" s="151"/>
      <c r="H54" s="211">
        <v>116432</v>
      </c>
    </row>
    <row r="55" spans="1:9" ht="6" customHeight="1" x14ac:dyDescent="0.3">
      <c r="C55" s="3"/>
      <c r="F55" s="209"/>
      <c r="G55" s="147"/>
      <c r="H55" s="209"/>
    </row>
    <row r="56" spans="1:9" x14ac:dyDescent="0.3">
      <c r="A56" s="119"/>
      <c r="B56" s="119"/>
      <c r="C56" s="118" t="s">
        <v>46</v>
      </c>
      <c r="F56" s="206">
        <f>F54-F52</f>
        <v>28173</v>
      </c>
      <c r="G56" s="147"/>
      <c r="H56" s="206">
        <f>H54-H52+1</f>
        <v>15342</v>
      </c>
    </row>
    <row r="57" spans="1:9" x14ac:dyDescent="0.3">
      <c r="C57" s="120" t="s">
        <v>43</v>
      </c>
    </row>
    <row r="58" spans="1:9" x14ac:dyDescent="0.3">
      <c r="F58" s="23"/>
      <c r="G58" s="23"/>
      <c r="H58" s="23"/>
      <c r="I58" s="23"/>
    </row>
    <row r="59" spans="1:9" x14ac:dyDescent="0.3">
      <c r="F59" s="147"/>
      <c r="G59" s="147"/>
      <c r="H59" s="147"/>
    </row>
  </sheetData>
  <mergeCells count="4">
    <mergeCell ref="E4:E6"/>
    <mergeCell ref="C4:C6"/>
    <mergeCell ref="A1:I2"/>
    <mergeCell ref="F4:H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58"/>
  <sheetViews>
    <sheetView showGridLines="0" tabSelected="1" zoomScale="90" zoomScaleNormal="90" zoomScaleSheetLayoutView="90" workbookViewId="0">
      <selection activeCell="P23" sqref="P23"/>
    </sheetView>
  </sheetViews>
  <sheetFormatPr defaultColWidth="9.33203125" defaultRowHeight="15" x14ac:dyDescent="0.3"/>
  <cols>
    <col min="1" max="1" width="4.6640625" style="69" customWidth="1"/>
    <col min="2" max="2" width="8.1640625" style="88" customWidth="1"/>
    <col min="3" max="3" width="68.33203125" style="68" bestFit="1" customWidth="1"/>
    <col min="4" max="4" width="2" style="68" customWidth="1"/>
    <col min="5" max="5" width="11.6640625" style="146" customWidth="1"/>
    <col min="6" max="6" width="2" style="68" customWidth="1"/>
    <col min="7" max="7" width="17.83203125" style="68" customWidth="1"/>
    <col min="8" max="8" width="2.33203125" style="68" customWidth="1"/>
    <col min="9" max="9" width="17.83203125" style="68" customWidth="1"/>
    <col min="10" max="10" width="10.33203125" style="68" customWidth="1"/>
    <col min="11" max="11" width="3.33203125" style="68" customWidth="1"/>
    <col min="12" max="12" width="9.83203125" style="68" customWidth="1"/>
    <col min="13" max="13" width="9.33203125" style="68"/>
    <col min="14" max="14" width="17.83203125" style="68" customWidth="1"/>
    <col min="15" max="16384" width="9.33203125" style="68"/>
  </cols>
  <sheetData>
    <row r="1" spans="1:17" ht="15.75" customHeight="1" x14ac:dyDescent="0.3">
      <c r="A1" s="292" t="s">
        <v>106</v>
      </c>
      <c r="B1" s="292"/>
      <c r="C1" s="292"/>
      <c r="D1" s="292"/>
      <c r="E1" s="292"/>
      <c r="F1" s="292"/>
      <c r="G1" s="292"/>
      <c r="H1" s="292"/>
      <c r="I1" s="292"/>
    </row>
    <row r="2" spans="1:17" x14ac:dyDescent="0.3">
      <c r="A2" s="292"/>
      <c r="B2" s="292"/>
      <c r="C2" s="292"/>
      <c r="D2" s="292"/>
      <c r="E2" s="292"/>
      <c r="F2" s="292"/>
      <c r="G2" s="292"/>
      <c r="H2" s="292"/>
      <c r="I2" s="292"/>
    </row>
    <row r="3" spans="1:17" ht="15.75" customHeight="1" x14ac:dyDescent="0.3">
      <c r="B3" s="70"/>
      <c r="C3" s="71"/>
      <c r="D3" s="72"/>
      <c r="E3" s="76"/>
      <c r="F3" s="72"/>
      <c r="G3" s="73"/>
      <c r="H3" s="73"/>
      <c r="I3" s="73"/>
    </row>
    <row r="4" spans="1:17" ht="34.5" customHeight="1" x14ac:dyDescent="0.3">
      <c r="B4" s="74"/>
      <c r="C4" s="75" t="s">
        <v>41</v>
      </c>
      <c r="D4" s="72"/>
      <c r="E4" s="75" t="s">
        <v>15</v>
      </c>
      <c r="F4" s="72"/>
      <c r="G4" s="291" t="s">
        <v>176</v>
      </c>
      <c r="H4" s="291"/>
      <c r="I4" s="291"/>
    </row>
    <row r="5" spans="1:17" ht="21.75" customHeight="1" x14ac:dyDescent="0.3">
      <c r="B5" s="76"/>
      <c r="C5" s="77"/>
      <c r="D5" s="78"/>
      <c r="E5" s="79"/>
      <c r="F5" s="78"/>
      <c r="G5" s="80">
        <v>2025</v>
      </c>
      <c r="H5" s="81"/>
      <c r="I5" s="80">
        <v>2024</v>
      </c>
      <c r="N5" s="81"/>
    </row>
    <row r="6" spans="1:17" x14ac:dyDescent="0.3">
      <c r="B6" s="76"/>
      <c r="C6" s="77"/>
      <c r="D6" s="78"/>
      <c r="E6" s="79"/>
      <c r="F6" s="78"/>
      <c r="G6" s="40"/>
      <c r="H6" s="82"/>
      <c r="I6" s="25"/>
      <c r="N6" s="81"/>
    </row>
    <row r="7" spans="1:17" ht="15.75" x14ac:dyDescent="0.35">
      <c r="B7" s="83">
        <v>1</v>
      </c>
      <c r="C7" s="84" t="s">
        <v>103</v>
      </c>
      <c r="D7" s="85"/>
      <c r="E7" s="79"/>
      <c r="F7" s="85"/>
      <c r="G7" s="169">
        <f>SUM(G8:G10)</f>
        <v>94129</v>
      </c>
      <c r="H7" s="165"/>
      <c r="I7" s="169">
        <f>SUM(I8:I10)</f>
        <v>78060</v>
      </c>
      <c r="N7" s="86"/>
      <c r="O7" s="87"/>
    </row>
    <row r="8" spans="1:17" ht="15.75" x14ac:dyDescent="0.35">
      <c r="B8" s="88" t="s">
        <v>102</v>
      </c>
      <c r="C8" s="89" t="s">
        <v>101</v>
      </c>
      <c r="D8" s="89"/>
      <c r="E8" s="69">
        <v>23</v>
      </c>
      <c r="F8" s="89"/>
      <c r="G8" s="170">
        <v>79205</v>
      </c>
      <c r="H8" s="152"/>
      <c r="I8" s="170">
        <v>76867</v>
      </c>
      <c r="N8" s="90"/>
      <c r="O8" s="87"/>
    </row>
    <row r="9" spans="1:17" ht="15.75" x14ac:dyDescent="0.35">
      <c r="B9" s="88" t="s">
        <v>100</v>
      </c>
      <c r="C9" s="89" t="s">
        <v>99</v>
      </c>
      <c r="D9" s="91"/>
      <c r="E9" s="69">
        <v>26</v>
      </c>
      <c r="F9" s="91"/>
      <c r="G9" s="170">
        <v>-144</v>
      </c>
      <c r="H9" s="152"/>
      <c r="I9" s="170">
        <v>78</v>
      </c>
      <c r="N9" s="90"/>
      <c r="O9" s="87"/>
    </row>
    <row r="10" spans="1:17" ht="15.75" x14ac:dyDescent="0.35">
      <c r="B10" s="88" t="s">
        <v>139</v>
      </c>
      <c r="C10" s="89" t="s">
        <v>140</v>
      </c>
      <c r="D10" s="91"/>
      <c r="E10" s="69">
        <v>28</v>
      </c>
      <c r="F10" s="91"/>
      <c r="G10" s="170">
        <v>15068</v>
      </c>
      <c r="H10" s="152"/>
      <c r="I10" s="170">
        <v>1115</v>
      </c>
      <c r="N10" s="90"/>
      <c r="O10" s="87"/>
    </row>
    <row r="11" spans="1:17" ht="6" customHeight="1" x14ac:dyDescent="0.3">
      <c r="B11" s="92"/>
      <c r="C11" s="93"/>
      <c r="D11" s="78"/>
      <c r="E11" s="69"/>
      <c r="F11" s="78"/>
      <c r="G11" s="171"/>
      <c r="H11" s="168"/>
      <c r="I11" s="171"/>
      <c r="N11" s="94"/>
    </row>
    <row r="12" spans="1:17" ht="15.75" x14ac:dyDescent="0.35">
      <c r="B12" s="77">
        <v>2</v>
      </c>
      <c r="C12" s="95" t="s">
        <v>98</v>
      </c>
      <c r="D12" s="85"/>
      <c r="E12" s="79"/>
      <c r="F12" s="85"/>
      <c r="G12" s="169">
        <f>SUM(G13:G16)</f>
        <v>26900</v>
      </c>
      <c r="H12" s="165"/>
      <c r="I12" s="169">
        <f>SUM(I13:I16)</f>
        <v>-42743</v>
      </c>
      <c r="N12" s="86"/>
      <c r="O12" s="87"/>
    </row>
    <row r="13" spans="1:17" ht="15.75" x14ac:dyDescent="0.35">
      <c r="B13" s="88" t="s">
        <v>97</v>
      </c>
      <c r="C13" s="89" t="s">
        <v>123</v>
      </c>
      <c r="D13" s="89"/>
      <c r="E13" s="69" t="s">
        <v>157</v>
      </c>
      <c r="F13" s="89"/>
      <c r="G13" s="170">
        <v>-11378</v>
      </c>
      <c r="H13" s="152"/>
      <c r="I13" s="170">
        <v>-8330</v>
      </c>
      <c r="N13" s="90"/>
      <c r="O13" s="87"/>
    </row>
    <row r="14" spans="1:17" ht="15.75" x14ac:dyDescent="0.35">
      <c r="B14" s="88" t="s">
        <v>95</v>
      </c>
      <c r="C14" s="89" t="s">
        <v>96</v>
      </c>
      <c r="D14" s="89"/>
      <c r="E14" s="69" t="s">
        <v>158</v>
      </c>
      <c r="F14" s="89"/>
      <c r="G14" s="170">
        <v>-12104</v>
      </c>
      <c r="H14" s="152"/>
      <c r="I14" s="170">
        <v>-9974</v>
      </c>
      <c r="N14" s="90"/>
      <c r="O14" s="87"/>
    </row>
    <row r="15" spans="1:17" ht="15.75" x14ac:dyDescent="0.35">
      <c r="B15" s="88" t="s">
        <v>93</v>
      </c>
      <c r="C15" s="89" t="s">
        <v>94</v>
      </c>
      <c r="D15" s="89"/>
      <c r="E15" s="69"/>
      <c r="F15" s="89"/>
      <c r="G15" s="170">
        <v>-6</v>
      </c>
      <c r="H15" s="152"/>
      <c r="I15" s="170">
        <v>54</v>
      </c>
      <c r="L15" s="96"/>
      <c r="N15" s="90"/>
      <c r="O15" s="87"/>
      <c r="P15" s="87"/>
      <c r="Q15" s="97"/>
    </row>
    <row r="16" spans="1:17" ht="15.75" x14ac:dyDescent="0.35">
      <c r="B16" s="88" t="s">
        <v>124</v>
      </c>
      <c r="C16" s="89" t="s">
        <v>141</v>
      </c>
      <c r="D16" s="89"/>
      <c r="E16" s="69">
        <v>27</v>
      </c>
      <c r="F16" s="89"/>
      <c r="G16" s="170">
        <v>50388</v>
      </c>
      <c r="H16" s="168"/>
      <c r="I16" s="170">
        <v>-24493</v>
      </c>
      <c r="N16" s="94"/>
      <c r="O16" s="87"/>
    </row>
    <row r="17" spans="2:16" ht="6" customHeight="1" x14ac:dyDescent="0.3">
      <c r="B17" s="92"/>
      <c r="C17" s="78"/>
      <c r="D17" s="78"/>
      <c r="E17" s="69"/>
      <c r="F17" s="78"/>
      <c r="G17" s="170"/>
      <c r="H17" s="168"/>
      <c r="I17" s="170"/>
      <c r="N17" s="94"/>
    </row>
    <row r="18" spans="2:16" ht="15.75" x14ac:dyDescent="0.35">
      <c r="B18" s="83">
        <v>3</v>
      </c>
      <c r="C18" s="84" t="s">
        <v>92</v>
      </c>
      <c r="D18" s="85"/>
      <c r="E18" s="79"/>
      <c r="F18" s="85"/>
      <c r="G18" s="169">
        <f>G7+G12</f>
        <v>121029</v>
      </c>
      <c r="H18" s="165"/>
      <c r="I18" s="169">
        <f>I7+I12</f>
        <v>35317</v>
      </c>
      <c r="N18" s="86"/>
      <c r="O18" s="87"/>
    </row>
    <row r="19" spans="2:16" ht="4.5" customHeight="1" x14ac:dyDescent="0.3">
      <c r="B19" s="83"/>
      <c r="C19" s="84"/>
      <c r="D19" s="85"/>
      <c r="E19" s="79"/>
      <c r="F19" s="85"/>
      <c r="G19" s="169"/>
      <c r="H19" s="165"/>
      <c r="I19" s="169"/>
      <c r="N19" s="86"/>
    </row>
    <row r="20" spans="2:16" ht="15.75" x14ac:dyDescent="0.35">
      <c r="B20" s="83">
        <v>4</v>
      </c>
      <c r="C20" s="84" t="s">
        <v>91</v>
      </c>
      <c r="D20" s="85"/>
      <c r="E20" s="79"/>
      <c r="F20" s="85"/>
      <c r="G20" s="169">
        <f>G21</f>
        <v>-9547</v>
      </c>
      <c r="H20" s="165"/>
      <c r="I20" s="169">
        <f>I21</f>
        <v>-8660</v>
      </c>
      <c r="N20" s="86"/>
      <c r="O20" s="87"/>
    </row>
    <row r="21" spans="2:16" ht="15.75" x14ac:dyDescent="0.35">
      <c r="B21" s="88" t="s">
        <v>90</v>
      </c>
      <c r="C21" s="89" t="s">
        <v>64</v>
      </c>
      <c r="D21" s="91"/>
      <c r="E21" s="69" t="s">
        <v>157</v>
      </c>
      <c r="F21" s="91"/>
      <c r="G21" s="170">
        <v>-9547</v>
      </c>
      <c r="H21" s="152"/>
      <c r="I21" s="170">
        <v>-8660</v>
      </c>
      <c r="L21" s="97"/>
      <c r="N21" s="90"/>
      <c r="O21" s="87"/>
      <c r="P21" s="87"/>
    </row>
    <row r="22" spans="2:16" ht="6" customHeight="1" x14ac:dyDescent="0.3">
      <c r="B22" s="92"/>
      <c r="C22" s="78"/>
      <c r="D22" s="78"/>
      <c r="E22" s="69"/>
      <c r="F22" s="78"/>
      <c r="G22" s="170"/>
      <c r="H22" s="168"/>
      <c r="I22" s="170"/>
      <c r="N22" s="94"/>
    </row>
    <row r="23" spans="2:16" ht="15.75" x14ac:dyDescent="0.35">
      <c r="B23" s="83">
        <v>5</v>
      </c>
      <c r="C23" s="84" t="s">
        <v>89</v>
      </c>
      <c r="D23" s="85"/>
      <c r="E23" s="79"/>
      <c r="F23" s="85"/>
      <c r="G23" s="169">
        <f>G18+G20</f>
        <v>111482</v>
      </c>
      <c r="H23" s="165"/>
      <c r="I23" s="169">
        <f>I18+I20</f>
        <v>26657</v>
      </c>
      <c r="N23" s="86"/>
      <c r="O23" s="87"/>
    </row>
    <row r="24" spans="2:16" ht="4.5" customHeight="1" x14ac:dyDescent="0.3">
      <c r="B24" s="98"/>
      <c r="C24" s="99"/>
      <c r="D24" s="78"/>
      <c r="E24" s="69"/>
      <c r="F24" s="78"/>
      <c r="G24" s="172"/>
      <c r="H24" s="168"/>
      <c r="I24" s="172"/>
      <c r="N24" s="94"/>
    </row>
    <row r="25" spans="2:16" ht="15.75" x14ac:dyDescent="0.35">
      <c r="B25" s="77">
        <v>6</v>
      </c>
      <c r="C25" s="95" t="s">
        <v>88</v>
      </c>
      <c r="D25" s="85"/>
      <c r="E25" s="79"/>
      <c r="F25" s="85"/>
      <c r="G25" s="173">
        <f>G26</f>
        <v>69927</v>
      </c>
      <c r="H25" s="165"/>
      <c r="I25" s="173">
        <f>I26</f>
        <v>7990</v>
      </c>
      <c r="N25" s="86"/>
      <c r="O25" s="87"/>
    </row>
    <row r="26" spans="2:16" ht="15.75" x14ac:dyDescent="0.35">
      <c r="B26" s="88" t="s">
        <v>87</v>
      </c>
      <c r="C26" s="89" t="s">
        <v>31</v>
      </c>
      <c r="D26" s="89"/>
      <c r="E26" s="69">
        <v>29</v>
      </c>
      <c r="F26" s="89"/>
      <c r="G26" s="170">
        <v>69927</v>
      </c>
      <c r="H26" s="152"/>
      <c r="I26" s="170">
        <v>7990</v>
      </c>
      <c r="N26" s="90"/>
      <c r="O26" s="87"/>
    </row>
    <row r="27" spans="2:16" ht="6" customHeight="1" x14ac:dyDescent="0.3">
      <c r="B27" s="92"/>
      <c r="C27" s="78"/>
      <c r="D27" s="78"/>
      <c r="E27" s="69"/>
      <c r="F27" s="78"/>
      <c r="G27" s="170"/>
      <c r="H27" s="168"/>
      <c r="I27" s="170"/>
      <c r="N27" s="94"/>
    </row>
    <row r="28" spans="2:16" x14ac:dyDescent="0.3">
      <c r="B28" s="83">
        <v>7</v>
      </c>
      <c r="C28" s="84" t="s">
        <v>86</v>
      </c>
      <c r="D28" s="85"/>
      <c r="E28" s="79"/>
      <c r="F28" s="85"/>
      <c r="G28" s="169">
        <f>G23+G25</f>
        <v>181409</v>
      </c>
      <c r="H28" s="165"/>
      <c r="I28" s="169">
        <f>I23+I25</f>
        <v>34647</v>
      </c>
      <c r="K28" s="100"/>
      <c r="N28" s="86"/>
    </row>
    <row r="29" spans="2:16" ht="5.25" customHeight="1" x14ac:dyDescent="0.3">
      <c r="B29" s="98"/>
      <c r="C29" s="78"/>
      <c r="D29" s="78"/>
      <c r="E29" s="69"/>
      <c r="F29" s="78"/>
      <c r="G29" s="170"/>
      <c r="H29" s="168"/>
      <c r="I29" s="170"/>
      <c r="N29" s="94"/>
    </row>
    <row r="30" spans="2:16" ht="15.75" x14ac:dyDescent="0.35">
      <c r="B30" s="83">
        <v>8</v>
      </c>
      <c r="C30" s="84" t="s">
        <v>85</v>
      </c>
      <c r="D30" s="85"/>
      <c r="E30" s="79"/>
      <c r="F30" s="85"/>
      <c r="G30" s="169">
        <f>G31+G36+G41+G45</f>
        <v>181409</v>
      </c>
      <c r="H30" s="165"/>
      <c r="I30" s="169">
        <f>I31+I36+I41+I45</f>
        <v>34647</v>
      </c>
      <c r="L30" s="97"/>
      <c r="N30" s="86"/>
      <c r="O30" s="87"/>
    </row>
    <row r="31" spans="2:16" ht="15.75" x14ac:dyDescent="0.35">
      <c r="B31" s="101" t="s">
        <v>84</v>
      </c>
      <c r="C31" s="102" t="s">
        <v>83</v>
      </c>
      <c r="D31" s="102"/>
      <c r="E31" s="69"/>
      <c r="F31" s="102"/>
      <c r="G31" s="174">
        <f>SUM(G32:G34)</f>
        <v>27833</v>
      </c>
      <c r="H31" s="165"/>
      <c r="I31" s="174">
        <f>SUM(I32:I34)</f>
        <v>25979</v>
      </c>
      <c r="N31" s="86"/>
      <c r="O31" s="87"/>
    </row>
    <row r="32" spans="2:16" ht="15.75" x14ac:dyDescent="0.35">
      <c r="B32" s="88" t="s">
        <v>82</v>
      </c>
      <c r="C32" s="103" t="s">
        <v>81</v>
      </c>
      <c r="D32" s="103"/>
      <c r="E32" s="69" t="s">
        <v>157</v>
      </c>
      <c r="F32" s="103"/>
      <c r="G32" s="170">
        <v>19316</v>
      </c>
      <c r="H32" s="168"/>
      <c r="I32" s="170">
        <v>18671</v>
      </c>
      <c r="N32" s="94"/>
      <c r="O32" s="87"/>
    </row>
    <row r="33" spans="1:15" ht="15.75" x14ac:dyDescent="0.35">
      <c r="B33" s="88" t="s">
        <v>80</v>
      </c>
      <c r="C33" s="103" t="s">
        <v>79</v>
      </c>
      <c r="D33" s="103"/>
      <c r="E33" s="69" t="s">
        <v>157</v>
      </c>
      <c r="F33" s="103"/>
      <c r="G33" s="170">
        <v>6605</v>
      </c>
      <c r="H33" s="168"/>
      <c r="I33" s="170">
        <v>5718</v>
      </c>
      <c r="L33" s="87"/>
      <c r="N33" s="94"/>
      <c r="O33" s="87"/>
    </row>
    <row r="34" spans="1:15" ht="15.75" x14ac:dyDescent="0.35">
      <c r="B34" s="88" t="s">
        <v>125</v>
      </c>
      <c r="C34" s="103" t="s">
        <v>126</v>
      </c>
      <c r="D34" s="103"/>
      <c r="E34" s="69" t="s">
        <v>157</v>
      </c>
      <c r="F34" s="103"/>
      <c r="G34" s="170">
        <v>1912</v>
      </c>
      <c r="H34" s="168"/>
      <c r="I34" s="170">
        <v>1590</v>
      </c>
      <c r="L34" s="87"/>
      <c r="N34" s="94"/>
      <c r="O34" s="87"/>
    </row>
    <row r="35" spans="1:15" ht="6" customHeight="1" x14ac:dyDescent="0.3">
      <c r="C35" s="78"/>
      <c r="D35" s="78"/>
      <c r="E35" s="69"/>
      <c r="F35" s="78"/>
      <c r="G35" s="155"/>
      <c r="H35" s="152"/>
      <c r="I35" s="155"/>
      <c r="N35" s="104"/>
    </row>
    <row r="36" spans="1:15" ht="15.75" x14ac:dyDescent="0.35">
      <c r="B36" s="101" t="s">
        <v>78</v>
      </c>
      <c r="C36" s="102" t="s">
        <v>76</v>
      </c>
      <c r="D36" s="102"/>
      <c r="E36" s="79"/>
      <c r="F36" s="102"/>
      <c r="G36" s="166">
        <f>SUM(G37:G39)</f>
        <v>11631</v>
      </c>
      <c r="H36" s="165"/>
      <c r="I36" s="166">
        <f>SUM(I37:I39)</f>
        <v>11823</v>
      </c>
      <c r="N36" s="86"/>
      <c r="O36" s="87"/>
    </row>
    <row r="37" spans="1:15" x14ac:dyDescent="0.3">
      <c r="B37" s="88" t="s">
        <v>77</v>
      </c>
      <c r="C37" s="103" t="s">
        <v>144</v>
      </c>
      <c r="D37" s="103"/>
      <c r="E37" s="69"/>
      <c r="F37" s="103"/>
      <c r="G37" s="170">
        <v>11439</v>
      </c>
      <c r="H37" s="168"/>
      <c r="I37" s="170">
        <v>11140</v>
      </c>
    </row>
    <row r="38" spans="1:15" x14ac:dyDescent="0.3">
      <c r="B38" s="88" t="s">
        <v>142</v>
      </c>
      <c r="C38" s="103" t="s">
        <v>145</v>
      </c>
      <c r="D38" s="103"/>
      <c r="E38" s="69"/>
      <c r="F38" s="103"/>
      <c r="G38" s="170">
        <v>5</v>
      </c>
      <c r="H38" s="168"/>
      <c r="I38" s="170">
        <v>3</v>
      </c>
    </row>
    <row r="39" spans="1:15" x14ac:dyDescent="0.3">
      <c r="B39" s="88" t="s">
        <v>143</v>
      </c>
      <c r="C39" s="103" t="s">
        <v>146</v>
      </c>
      <c r="D39" s="103"/>
      <c r="E39" s="69"/>
      <c r="F39" s="103"/>
      <c r="G39" s="170">
        <v>187</v>
      </c>
      <c r="H39" s="168"/>
      <c r="I39" s="170">
        <v>680</v>
      </c>
    </row>
    <row r="40" spans="1:15" ht="6" customHeight="1" x14ac:dyDescent="0.3">
      <c r="C40" s="78"/>
      <c r="D40" s="78"/>
      <c r="E40" s="69"/>
      <c r="F40" s="78"/>
      <c r="G40" s="170"/>
      <c r="H40" s="168"/>
      <c r="I40" s="170"/>
    </row>
    <row r="41" spans="1:15" x14ac:dyDescent="0.3">
      <c r="B41" s="101" t="s">
        <v>75</v>
      </c>
      <c r="C41" s="102" t="s">
        <v>74</v>
      </c>
      <c r="D41" s="102"/>
      <c r="E41" s="79"/>
      <c r="F41" s="102"/>
      <c r="G41" s="166">
        <f>SUM(G42:G43)</f>
        <v>53461</v>
      </c>
      <c r="H41" s="165"/>
      <c r="I41" s="166">
        <f>SUM(I42:I43)</f>
        <v>41809</v>
      </c>
    </row>
    <row r="42" spans="1:15" x14ac:dyDescent="0.3">
      <c r="B42" s="88" t="s">
        <v>73</v>
      </c>
      <c r="C42" s="103" t="s">
        <v>72</v>
      </c>
      <c r="D42" s="103"/>
      <c r="E42" s="69">
        <v>29</v>
      </c>
      <c r="F42" s="103"/>
      <c r="G42" s="170">
        <v>53461</v>
      </c>
      <c r="H42" s="168"/>
      <c r="I42" s="170">
        <v>41809</v>
      </c>
    </row>
    <row r="43" spans="1:15" hidden="1" x14ac:dyDescent="0.3">
      <c r="B43" s="88" t="s">
        <v>71</v>
      </c>
      <c r="C43" s="103" t="s">
        <v>70</v>
      </c>
      <c r="D43" s="103"/>
      <c r="E43" s="69"/>
      <c r="F43" s="103"/>
      <c r="G43" s="170">
        <v>0</v>
      </c>
      <c r="H43" s="168"/>
      <c r="I43" s="170">
        <v>0</v>
      </c>
    </row>
    <row r="44" spans="1:15" ht="6" customHeight="1" x14ac:dyDescent="0.3">
      <c r="C44" s="78"/>
      <c r="D44" s="78"/>
      <c r="E44" s="69"/>
      <c r="F44" s="78"/>
      <c r="G44" s="170"/>
      <c r="H44" s="168"/>
      <c r="I44" s="170"/>
    </row>
    <row r="45" spans="1:15" x14ac:dyDescent="0.3">
      <c r="B45" s="101" t="s">
        <v>69</v>
      </c>
      <c r="C45" s="102" t="s">
        <v>68</v>
      </c>
      <c r="D45" s="102"/>
      <c r="E45" s="79"/>
      <c r="F45" s="102"/>
      <c r="G45" s="166">
        <f>G46</f>
        <v>88484</v>
      </c>
      <c r="H45" s="165"/>
      <c r="I45" s="166">
        <f>I46</f>
        <v>-44964</v>
      </c>
    </row>
    <row r="46" spans="1:15" x14ac:dyDescent="0.3">
      <c r="A46" s="68"/>
      <c r="B46" s="88" t="s">
        <v>67</v>
      </c>
      <c r="C46" s="103" t="s">
        <v>171</v>
      </c>
      <c r="D46" s="103"/>
      <c r="E46" s="69" t="s">
        <v>150</v>
      </c>
      <c r="F46" s="103"/>
      <c r="G46" s="170">
        <v>88484</v>
      </c>
      <c r="H46" s="168"/>
      <c r="I46" s="170">
        <v>-44964</v>
      </c>
    </row>
    <row r="47" spans="1:15" ht="3.75" customHeight="1" x14ac:dyDescent="0.3">
      <c r="A47" s="68"/>
      <c r="B47" s="92"/>
      <c r="C47" s="105"/>
      <c r="G47" s="105"/>
      <c r="I47" s="105"/>
    </row>
    <row r="48" spans="1:15" x14ac:dyDescent="0.3">
      <c r="A48" s="68"/>
      <c r="B48" s="88" t="s">
        <v>43</v>
      </c>
    </row>
    <row r="49" spans="1:12" x14ac:dyDescent="0.3">
      <c r="A49" s="68"/>
      <c r="G49" s="147">
        <f>G28-G30</f>
        <v>0</v>
      </c>
      <c r="I49" s="147">
        <f>I28-I30</f>
        <v>0</v>
      </c>
    </row>
    <row r="50" spans="1:12" x14ac:dyDescent="0.3">
      <c r="A50" s="68"/>
      <c r="H50" s="290"/>
      <c r="J50" s="106"/>
      <c r="K50" s="107"/>
      <c r="L50" s="108"/>
    </row>
    <row r="51" spans="1:12" x14ac:dyDescent="0.3">
      <c r="A51" s="68"/>
      <c r="H51" s="290"/>
      <c r="I51" s="147"/>
      <c r="J51" s="106"/>
      <c r="K51" s="107"/>
      <c r="L51" s="108"/>
    </row>
    <row r="52" spans="1:12" x14ac:dyDescent="0.3">
      <c r="A52" s="68"/>
      <c r="H52" s="290"/>
      <c r="J52" s="106"/>
      <c r="K52" s="107"/>
      <c r="L52" s="108"/>
    </row>
    <row r="53" spans="1:12" x14ac:dyDescent="0.3">
      <c r="A53" s="68"/>
      <c r="J53" s="106"/>
      <c r="K53" s="107"/>
      <c r="L53" s="108"/>
    </row>
    <row r="54" spans="1:12" x14ac:dyDescent="0.3">
      <c r="A54" s="68"/>
      <c r="J54" s="106"/>
      <c r="K54" s="107"/>
      <c r="L54" s="108"/>
    </row>
    <row r="55" spans="1:12" x14ac:dyDescent="0.3">
      <c r="A55" s="68"/>
      <c r="J55" s="106"/>
      <c r="K55" s="107"/>
      <c r="L55" s="108"/>
    </row>
    <row r="56" spans="1:12" x14ac:dyDescent="0.3">
      <c r="A56" s="68"/>
      <c r="J56" s="106"/>
      <c r="K56" s="107"/>
      <c r="L56" s="108"/>
    </row>
    <row r="57" spans="1:12" x14ac:dyDescent="0.3">
      <c r="A57" s="68"/>
      <c r="J57" s="107"/>
      <c r="K57" s="107"/>
    </row>
    <row r="58" spans="1:12" x14ac:dyDescent="0.3">
      <c r="A58" s="68"/>
    </row>
  </sheetData>
  <mergeCells count="3">
    <mergeCell ref="H50:H52"/>
    <mergeCell ref="G4:I4"/>
    <mergeCell ref="A1:I2"/>
  </mergeCells>
  <phoneticPr fontId="27" type="noConversion"/>
  <pageMargins left="0.511811024" right="0.511811024" top="0.78740157499999996" bottom="0.78740157499999996" header="0.31496062000000002" footer="0.31496062000000002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2026E50F43345886C3DF551F6BFC7" ma:contentTypeVersion="16" ma:contentTypeDescription="Create a new document." ma:contentTypeScope="" ma:versionID="ef97e80cc521f7d854859ad12218b18d">
  <xsd:schema xmlns:xsd="http://www.w3.org/2001/XMLSchema" xmlns:xs="http://www.w3.org/2001/XMLSchema" xmlns:p="http://schemas.microsoft.com/office/2006/metadata/properties" xmlns:ns2="1bf93f0b-5040-45d8-9ffd-a608ab622721" xmlns:ns3="a0ae9db8-5881-40b3-bba9-bcde62de565e" targetNamespace="http://schemas.microsoft.com/office/2006/metadata/properties" ma:root="true" ma:fieldsID="f00fb13bab9436ebfb4f9fbda90620ae" ns2:_="" ns3:_="">
    <xsd:import namespace="1bf93f0b-5040-45d8-9ffd-a608ab622721"/>
    <xsd:import namespace="a0ae9db8-5881-40b3-bba9-bcde62de5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93f0b-5040-45d8-9ffd-a608ab622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5db2085-f7f7-4ac9-86fd-2e830e2bc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9db8-5881-40b3-bba9-bcde62de56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e102be-8071-4963-a434-8bd5b5b1feb5}" ma:internalName="TaxCatchAll" ma:showField="CatchAllData" ma:web="a0ae9db8-5881-40b3-bba9-bcde62de5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f93f0b-5040-45d8-9ffd-a608ab622721">
      <Terms xmlns="http://schemas.microsoft.com/office/infopath/2007/PartnerControls"/>
    </lcf76f155ced4ddcb4097134ff3c332f>
    <TaxCatchAll xmlns="a0ae9db8-5881-40b3-bba9-bcde62de565e" xsi:nil="true"/>
    <_Flow_SignoffStatus xmlns="1bf93f0b-5040-45d8-9ffd-a608ab622721" xsi:nil="true"/>
  </documentManagement>
</p:properties>
</file>

<file path=customXml/itemProps1.xml><?xml version="1.0" encoding="utf-8"?>
<ds:datastoreItem xmlns:ds="http://schemas.openxmlformats.org/officeDocument/2006/customXml" ds:itemID="{775FA2F0-8431-4298-9F88-DD2F28481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688B1F-B59C-4A82-A8BF-C4B32C6069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93f0b-5040-45d8-9ffd-a608ab622721"/>
    <ds:schemaRef ds:uri="a0ae9db8-5881-40b3-bba9-bcde62de5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14335-7764-4203-ADD3-4447E482F68D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a0ae9db8-5881-40b3-bba9-bcde62de565e"/>
    <ds:schemaRef ds:uri="http://purl.org/dc/dcmitype/"/>
    <ds:schemaRef ds:uri="http://schemas.microsoft.com/office/infopath/2007/PartnerControls"/>
    <ds:schemaRef ds:uri="1bf93f0b-5040-45d8-9ffd-a608ab62272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DMPL!Area_de_impressao</vt:lpstr>
      <vt:lpstr>DRA!Area_de_impressao</vt:lpstr>
      <vt:lpstr>DRE!Area_de_impressao</vt:lpstr>
      <vt:lpstr>DVA!Area_de_impressao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Dutra</dc:creator>
  <cp:lastModifiedBy>Ana Maria De Sena</cp:lastModifiedBy>
  <cp:lastPrinted>2025-11-19T11:30:44Z</cp:lastPrinted>
  <dcterms:created xsi:type="dcterms:W3CDTF">2018-11-09T19:08:34Z</dcterms:created>
  <dcterms:modified xsi:type="dcterms:W3CDTF">2025-12-16T13:53:15Z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0x010100B682026E50F43345886C3DF551F6BFC7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