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2450"/>
  </bookViews>
  <sheets>
    <sheet name="EXECUÇÃO LOA 2025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/>
  <c r="E70"/>
  <c r="D70"/>
  <c r="E48"/>
  <c r="E46"/>
  <c r="E44"/>
  <c r="D44"/>
  <c r="D48" s="1"/>
  <c r="D46"/>
  <c r="E32"/>
  <c r="F32" s="1"/>
  <c r="E23"/>
  <c r="E20"/>
  <c r="E17"/>
  <c r="E52"/>
  <c r="F52" s="1"/>
  <c r="E41"/>
  <c r="E61" l="1"/>
  <c r="D65"/>
  <c r="D67" s="1"/>
  <c r="F61" l="1"/>
  <c r="F57" l="1"/>
  <c r="E58"/>
  <c r="E65" s="1"/>
  <c r="F58" l="1"/>
  <c r="E27"/>
  <c r="F27" s="1"/>
  <c r="F26"/>
  <c r="F23"/>
  <c r="F20"/>
  <c r="F17"/>
  <c r="F13"/>
  <c r="E14"/>
  <c r="E30"/>
  <c r="F30" s="1"/>
  <c r="E8"/>
  <c r="F14" l="1"/>
  <c r="F46"/>
  <c r="F8"/>
  <c r="E11" l="1"/>
  <c r="F11" l="1"/>
  <c r="F65"/>
  <c r="F56"/>
  <c r="F41"/>
  <c r="F48" l="1"/>
  <c r="E67"/>
  <c r="F63"/>
  <c r="F67" l="1"/>
  <c r="F44"/>
</calcChain>
</file>

<file path=xl/sharedStrings.xml><?xml version="1.0" encoding="utf-8"?>
<sst xmlns="http://schemas.openxmlformats.org/spreadsheetml/2006/main" count="85" uniqueCount="59">
  <si>
    <t>PROJETO</t>
  </si>
  <si>
    <t>COMPANHIA DOCAS DO RIO GRANDE DO NORTE - CODERN</t>
  </si>
  <si>
    <t>CONTROLE ORÇAMENTÁRIO - RECURSOS DO TESOURO E RECURSOS PRÓPRIOS</t>
  </si>
  <si>
    <t>CODERN / PORTO DE NATAL / TERMINAL SALINEIRO DE AREIA BRANCA</t>
  </si>
  <si>
    <t>-</t>
  </si>
  <si>
    <t>26 126 0035 4103 0024 - Manutenção e Adequação de Ativos de Informações e Teleprocessamento</t>
  </si>
  <si>
    <t xml:space="preserve">         TOTAL DE RECURSOS DO TESOURO - CODERN / PORTO DE NATAL / TERMINAL SALINEIRO DE AREIA BRANCA</t>
  </si>
  <si>
    <t xml:space="preserve">         TOTAL DE RECURSOS PRÓPRIOS - CODERN / PORTO DE NATAL / TERMINAL SALINEIRO DE AREIA BRANCA</t>
  </si>
  <si>
    <t xml:space="preserve">         TOTAL DE RECURSOS - CODERN / PORTO DE NATAL / TERMINAL SALINEIRO DE AREIA BRANCA</t>
  </si>
  <si>
    <t>CODERN / PORTO DE MACEIÓ</t>
  </si>
  <si>
    <t>26 126 0035 4103 0027 - Manutenção e Adequação de Ativos de Informações e Teleprocessamento</t>
  </si>
  <si>
    <t xml:space="preserve">         TOTAL DE RECURSOS DO TESOURO - CODERN / PORTO DE MACEIÓ</t>
  </si>
  <si>
    <t xml:space="preserve">         TOTAL DE RECURSOS PRÓPRIOS - CODERN / PORTO DE MACEIÓ</t>
  </si>
  <si>
    <t xml:space="preserve">         TOTAL DE RECURSOS - CODERN / PORTO DE MACEIÓ</t>
  </si>
  <si>
    <t xml:space="preserve">       TOTAL CONSOLIDADO</t>
  </si>
  <si>
    <t>FONTE: GEPLAN - GERÊNCIA DE PLANEJAMENTO E ORÇAMENTO</t>
  </si>
  <si>
    <t xml:space="preserve">26 784 3105 145U 0024 - Adequação de Instalações Gerais e de Suprimentos, no Terminal Salineiro de Areia Branca (RN) </t>
  </si>
  <si>
    <t>26 784 3105 12LN 0024 - Construção do Berço 4, no Porto de Natal (RN)</t>
  </si>
  <si>
    <t>26 784 3105 12LP 0024 - Implantação de Terminal Marítimo de Passageiros, no Porto de Natal (RN)</t>
  </si>
  <si>
    <t xml:space="preserve"> 26 784 3105 14RC 0024  - Implantação do programa de Gerenciamento de Resíduos Sólidos</t>
  </si>
  <si>
    <t>26 784 3105 145H 0024 - Adequação de Instalações Gerais e de Suprimentos do Porto de Natal (RN)</t>
  </si>
  <si>
    <t>26 784 3105 20HL 0001 - Estudos e Projetos para Infraestrutura Portuária</t>
  </si>
  <si>
    <t>26 784 3105 162V 1262 - Instalação de Usina Fotovoltaica</t>
  </si>
  <si>
    <t>26 784 3105 162W 1262 - Reforma dos Armazéns 1 e 2</t>
  </si>
  <si>
    <t>26 784 3105 14NO 0027 - Adequação de Instalações Gerais e de Suprimento no Porto de Maceió (AL)</t>
  </si>
  <si>
    <t>1.1   Levantamento topográfico e instalação de cerca (estacas, mourões e cerca) em área denominada Santa Amália, em Areia Branca</t>
  </si>
  <si>
    <t>26.784.3105.20HM.1262 - Estudos e Projetos para Infraestrutura Portuária</t>
  </si>
  <si>
    <t>3.1    Fornecimento de equipamentos para a modernização de engenharia elétrica do terminal marítimo de passageiros (TMP)</t>
  </si>
  <si>
    <t xml:space="preserve">26 784 3105 162X 1262 - Reformas dos Galpões 1 e 2 </t>
  </si>
  <si>
    <t xml:space="preserve">26 784 3105 164U 1262 - Aquisição de Defensas de Cais para o Porto de Natal (RN) </t>
  </si>
  <si>
    <t>26 784 3105 165Y 1262 - Dragagem de Manutenção e Readequação do Canal de Acesso Aquaviário do Porto de Natal (RN)</t>
  </si>
  <si>
    <t>11.1   Serviço de desassoreamento de área crítica do canal de acesso ao Porto de Natal até a cota -12,00 m</t>
  </si>
  <si>
    <t>1.1  Serviço de instalação da balança rodoviária</t>
  </si>
  <si>
    <t xml:space="preserve">26 784 3105 160U 0027 - Instalação de Usina Fotovoltaica no Porto de Maceió (AL) </t>
  </si>
  <si>
    <t>3.1  Aquisição de Balança Rodoviária</t>
  </si>
  <si>
    <t>3.2  Confecção de Novos Cabeços para o Porto de Maceió</t>
  </si>
  <si>
    <t>26 784 0035 4102 0027 - Manutenção e Adequação de Bens Móveis, Veículos, Máquinas e Equipamentos</t>
  </si>
  <si>
    <t xml:space="preserve">26 784 3105 164V 0027 - Instalação de Usina Fotovoltaica no Porto de Maceió (AL) </t>
  </si>
  <si>
    <t>LEI ORÇAMENTÁRIA ANUAL 2025 - LEI N° 15.251, DE 10 DE ABRIL DE 2025</t>
  </si>
  <si>
    <t>AROVADO (LOA 2025)</t>
  </si>
  <si>
    <t>12.1   Assistência técnica de engenharia para a elaboração de projetos para a área do Porto de Natal</t>
  </si>
  <si>
    <t>13.1   Aquisição de Cadeiras Giratórias</t>
  </si>
  <si>
    <t>13.2   Estantes para almoxarifado</t>
  </si>
  <si>
    <t xml:space="preserve">13.3   Radiador colmeia para gerador </t>
  </si>
  <si>
    <t>26 784 3105 4102 0024 - Manutenção e Adequação de Bens Móveis, Veículos, Máquinas e Equipamentos</t>
  </si>
  <si>
    <t>13.4  Geladeira/Refrigerador</t>
  </si>
  <si>
    <t>13.5  Balança Rodoviária</t>
  </si>
  <si>
    <t>4.1 Fábrica de Software</t>
  </si>
  <si>
    <t>13.6  Mobiliário de escritório</t>
  </si>
  <si>
    <t>13.7  Microondas copa/sede</t>
  </si>
  <si>
    <t>14.1  Aquisição de computadores</t>
  </si>
  <si>
    <t>1.3  Segunda medição da reforma do SETOPE</t>
  </si>
  <si>
    <t xml:space="preserve">1.2  Pirmeira medição da reforma do SETOPE </t>
  </si>
  <si>
    <t xml:space="preserve">5.1   Base e plataforma para instalação de balança rodoviária no portão central do Porto de Natal </t>
  </si>
  <si>
    <t xml:space="preserve">5.2  Reconstrução de muro limítrofe da ASSEDORN com a Praça André Gonçalves (Canto do Mangue) </t>
  </si>
  <si>
    <t>6.1  Implantação de Usina Fotovoltaica no Porto de Natal - RN</t>
  </si>
  <si>
    <t xml:space="preserve">7.1  Reformas dos armazéns 1 e 2 no Porto de Natal-RN </t>
  </si>
  <si>
    <t xml:space="preserve">781  Reformas dos galpões 1 e 2 no Porto de Natal-RN </t>
  </si>
  <si>
    <t>REALIZADO (ATÉ 06/11/2025)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</si>
</sst>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4" fontId="7" fillId="6" borderId="1" xfId="0" applyNumberFormat="1" applyFont="1" applyFill="1" applyBorder="1" applyAlignment="1">
      <alignment horizontal="right" vertical="center"/>
    </xf>
    <xf numFmtId="9" fontId="1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8" fillId="0" borderId="0" xfId="0" applyFont="1" applyAlignment="1">
      <alignment vertical="center"/>
    </xf>
    <xf numFmtId="44" fontId="0" fillId="0" borderId="0" xfId="0" applyNumberFormat="1"/>
    <xf numFmtId="44" fontId="7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44" fontId="3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3" fontId="6" fillId="4" borderId="1" xfId="2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44" fontId="6" fillId="3" borderId="1" xfId="0" applyNumberFormat="1" applyFont="1" applyFill="1" applyBorder="1" applyAlignment="1">
      <alignment horizontal="right" vertical="center"/>
    </xf>
    <xf numFmtId="43" fontId="6" fillId="3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0" fontId="3" fillId="5" borderId="1" xfId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2" defaultPivotStyle="PivotStyleLight16"/>
  <colors>
    <mruColors>
      <color rgb="FF1D4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74"/>
  <sheetViews>
    <sheetView showGridLines="0" tabSelected="1" zoomScale="85" zoomScaleNormal="85" workbookViewId="0">
      <selection activeCell="C75" sqref="C75"/>
    </sheetView>
  </sheetViews>
  <sheetFormatPr defaultRowHeight="15"/>
  <cols>
    <col min="1" max="1" width="2.140625" customWidth="1"/>
    <col min="2" max="2" width="4.85546875" style="1" customWidth="1"/>
    <col min="3" max="3" width="102.140625" customWidth="1"/>
    <col min="4" max="4" width="24.85546875" bestFit="1" customWidth="1"/>
    <col min="5" max="5" width="24.42578125" customWidth="1"/>
    <col min="6" max="6" width="16.140625" customWidth="1"/>
  </cols>
  <sheetData>
    <row r="1" spans="2:6" ht="15.75" thickBot="1"/>
    <row r="2" spans="2:6" ht="28.5" customHeight="1" thickTop="1" thickBot="1">
      <c r="B2" s="44" t="s">
        <v>1</v>
      </c>
      <c r="C2" s="45"/>
      <c r="D2" s="45"/>
      <c r="E2" s="45"/>
      <c r="F2" s="45"/>
    </row>
    <row r="3" spans="2:6" ht="25.5" customHeight="1" thickTop="1" thickBot="1">
      <c r="B3" s="49" t="s">
        <v>2</v>
      </c>
      <c r="C3" s="50"/>
      <c r="D3" s="50"/>
      <c r="E3" s="50"/>
      <c r="F3" s="50"/>
    </row>
    <row r="4" spans="2:6" ht="25.5" customHeight="1" thickTop="1" thickBot="1">
      <c r="B4" s="51" t="s">
        <v>38</v>
      </c>
      <c r="C4" s="52"/>
      <c r="D4" s="52"/>
      <c r="E4" s="52"/>
      <c r="F4" s="52"/>
    </row>
    <row r="5" spans="2:6" ht="5.25" customHeight="1" thickTop="1" thickBot="1">
      <c r="B5" s="5"/>
      <c r="C5" s="6"/>
      <c r="D5" s="6"/>
      <c r="E5" s="6"/>
      <c r="F5" s="6"/>
    </row>
    <row r="6" spans="2:6" ht="30.75" customHeight="1" thickTop="1" thickBot="1">
      <c r="B6" s="44" t="s">
        <v>3</v>
      </c>
      <c r="C6" s="45"/>
      <c r="D6" s="45"/>
      <c r="E6" s="45"/>
      <c r="F6" s="45"/>
    </row>
    <row r="7" spans="2:6" s="1" customFormat="1" ht="24" customHeight="1" thickTop="1" thickBot="1">
      <c r="B7" s="46" t="s">
        <v>0</v>
      </c>
      <c r="C7" s="46"/>
      <c r="D7" s="7" t="s">
        <v>39</v>
      </c>
      <c r="E7" s="47" t="s">
        <v>58</v>
      </c>
      <c r="F7" s="48"/>
    </row>
    <row r="8" spans="2:6" s="1" customFormat="1" ht="21" customHeight="1" thickTop="1" thickBot="1">
      <c r="B8" s="25">
        <v>1</v>
      </c>
      <c r="C8" s="26" t="s">
        <v>16</v>
      </c>
      <c r="D8" s="27">
        <v>375561</v>
      </c>
      <c r="E8" s="27">
        <f>SUM(E9:E9)</f>
        <v>97132</v>
      </c>
      <c r="F8" s="28">
        <f>E8/D8</f>
        <v>0.2586317535633359</v>
      </c>
    </row>
    <row r="9" spans="2:6" s="1" customFormat="1" ht="16.5" thickTop="1" thickBot="1">
      <c r="B9" s="2"/>
      <c r="C9" s="8" t="s">
        <v>25</v>
      </c>
      <c r="D9" s="9">
        <v>0</v>
      </c>
      <c r="E9" s="9">
        <v>97132</v>
      </c>
      <c r="F9" s="10" t="s">
        <v>4</v>
      </c>
    </row>
    <row r="10" spans="2:6" s="1" customFormat="1" ht="21" customHeight="1" thickTop="1" thickBot="1">
      <c r="B10" s="25">
        <v>2</v>
      </c>
      <c r="C10" s="26" t="s">
        <v>17</v>
      </c>
      <c r="D10" s="27">
        <v>8470756</v>
      </c>
      <c r="E10" s="27">
        <v>0</v>
      </c>
      <c r="F10" s="29" t="s">
        <v>4</v>
      </c>
    </row>
    <row r="11" spans="2:6" s="1" customFormat="1" ht="21" customHeight="1" thickTop="1" thickBot="1">
      <c r="B11" s="25">
        <v>3</v>
      </c>
      <c r="C11" s="26" t="s">
        <v>18</v>
      </c>
      <c r="D11" s="27">
        <v>213753</v>
      </c>
      <c r="E11" s="27">
        <f>SUM(E12:E12)</f>
        <v>111978</v>
      </c>
      <c r="F11" s="28">
        <f>E11/D11</f>
        <v>0.5238663317006077</v>
      </c>
    </row>
    <row r="12" spans="2:6" s="1" customFormat="1" ht="16.5" customHeight="1" thickTop="1" thickBot="1">
      <c r="B12" s="3"/>
      <c r="C12" s="11" t="s">
        <v>27</v>
      </c>
      <c r="D12" s="9">
        <v>0</v>
      </c>
      <c r="E12" s="9">
        <v>111978</v>
      </c>
      <c r="F12" s="10" t="s">
        <v>4</v>
      </c>
    </row>
    <row r="13" spans="2:6" s="4" customFormat="1" ht="21" customHeight="1" thickTop="1" thickBot="1">
      <c r="B13" s="25">
        <v>4</v>
      </c>
      <c r="C13" s="26" t="s">
        <v>19</v>
      </c>
      <c r="D13" s="27">
        <v>108797</v>
      </c>
      <c r="E13" s="27">
        <v>0</v>
      </c>
      <c r="F13" s="32">
        <f>E13/D13</f>
        <v>0</v>
      </c>
    </row>
    <row r="14" spans="2:6" s="1" customFormat="1" ht="18.75" customHeight="1" thickTop="1" thickBot="1">
      <c r="B14" s="25">
        <v>5</v>
      </c>
      <c r="C14" s="26" t="s">
        <v>20</v>
      </c>
      <c r="D14" s="27">
        <v>2773421</v>
      </c>
      <c r="E14" s="27">
        <f>SUM(E15:E16)</f>
        <v>185552</v>
      </c>
      <c r="F14" s="28">
        <f>E14/D14</f>
        <v>6.6903654367656412E-2</v>
      </c>
    </row>
    <row r="15" spans="2:6" s="1" customFormat="1" ht="18.75" customHeight="1" thickTop="1" thickBot="1">
      <c r="B15" s="24"/>
      <c r="C15" s="8" t="s">
        <v>53</v>
      </c>
      <c r="D15" s="9">
        <v>0</v>
      </c>
      <c r="E15" s="9">
        <v>181682</v>
      </c>
      <c r="F15" s="10" t="s">
        <v>4</v>
      </c>
    </row>
    <row r="16" spans="2:6" s="1" customFormat="1" ht="18.75" customHeight="1" thickTop="1" thickBot="1">
      <c r="B16" s="24"/>
      <c r="C16" s="8" t="s">
        <v>54</v>
      </c>
      <c r="D16" s="9">
        <v>0</v>
      </c>
      <c r="E16" s="9">
        <v>3870</v>
      </c>
      <c r="F16" s="10" t="s">
        <v>4</v>
      </c>
    </row>
    <row r="17" spans="2:6" s="1" customFormat="1" ht="21.75" customHeight="1" thickTop="1" thickBot="1">
      <c r="B17" s="25">
        <v>6</v>
      </c>
      <c r="C17" s="26" t="s">
        <v>22</v>
      </c>
      <c r="D17" s="27">
        <v>4598298</v>
      </c>
      <c r="E17" s="27">
        <f>E18</f>
        <v>73193</v>
      </c>
      <c r="F17" s="28">
        <f>E17/D17</f>
        <v>1.5917411181267504E-2</v>
      </c>
    </row>
    <row r="18" spans="2:6" s="1" customFormat="1" ht="21.75" customHeight="1" thickTop="1" thickBot="1">
      <c r="B18" s="24"/>
      <c r="C18" s="8" t="s">
        <v>55</v>
      </c>
      <c r="D18" s="9">
        <v>0</v>
      </c>
      <c r="E18" s="9">
        <v>73193</v>
      </c>
      <c r="F18" s="10" t="s">
        <v>4</v>
      </c>
    </row>
    <row r="19" spans="2:6" s="1" customFormat="1" ht="3" customHeight="1" thickTop="1" thickBot="1">
      <c r="B19" s="24"/>
      <c r="C19" s="8"/>
      <c r="D19" s="9">
        <v>0</v>
      </c>
      <c r="E19" s="9">
        <v>3870</v>
      </c>
      <c r="F19" s="10" t="s">
        <v>4</v>
      </c>
    </row>
    <row r="20" spans="2:6" s="1" customFormat="1" ht="21.75" customHeight="1" thickTop="1" thickBot="1">
      <c r="B20" s="25">
        <v>7</v>
      </c>
      <c r="C20" s="26" t="s">
        <v>23</v>
      </c>
      <c r="D20" s="27">
        <v>1839319</v>
      </c>
      <c r="E20" s="27">
        <f>E21</f>
        <v>61121</v>
      </c>
      <c r="F20" s="28">
        <f>E20/D20</f>
        <v>3.3230233581015581E-2</v>
      </c>
    </row>
    <row r="21" spans="2:6" s="1" customFormat="1" ht="21.75" customHeight="1" thickTop="1" thickBot="1">
      <c r="B21" s="24"/>
      <c r="C21" s="8" t="s">
        <v>56</v>
      </c>
      <c r="D21" s="9">
        <v>0</v>
      </c>
      <c r="E21" s="9">
        <v>61121</v>
      </c>
      <c r="F21" s="10" t="s">
        <v>4</v>
      </c>
    </row>
    <row r="22" spans="2:6" s="4" customFormat="1" ht="3" customHeight="1" thickTop="1" thickBot="1">
      <c r="B22" s="33"/>
      <c r="C22" s="34"/>
      <c r="D22" s="35"/>
      <c r="E22" s="35"/>
      <c r="F22" s="36"/>
    </row>
    <row r="23" spans="2:6" s="1" customFormat="1" ht="21.75" customHeight="1" thickTop="1" thickBot="1">
      <c r="B23" s="25">
        <v>8</v>
      </c>
      <c r="C23" s="26" t="s">
        <v>28</v>
      </c>
      <c r="D23" s="27">
        <v>1379489</v>
      </c>
      <c r="E23" s="27">
        <f>E24</f>
        <v>15051</v>
      </c>
      <c r="F23" s="28">
        <f>E23/D23</f>
        <v>1.0910561809481627E-2</v>
      </c>
    </row>
    <row r="24" spans="2:6" s="1" customFormat="1" ht="21.75" customHeight="1" thickTop="1" thickBot="1">
      <c r="B24" s="24"/>
      <c r="C24" s="8" t="s">
        <v>57</v>
      </c>
      <c r="D24" s="9">
        <v>0</v>
      </c>
      <c r="E24" s="9">
        <v>15051</v>
      </c>
      <c r="F24" s="10" t="s">
        <v>4</v>
      </c>
    </row>
    <row r="25" spans="2:6" s="1" customFormat="1" ht="3" customHeight="1" thickTop="1" thickBot="1">
      <c r="B25" s="33"/>
      <c r="C25" s="34"/>
      <c r="D25" s="35"/>
      <c r="E25" s="35"/>
      <c r="F25" s="36"/>
    </row>
    <row r="26" spans="2:6" s="1" customFormat="1" ht="21.75" customHeight="1" thickTop="1" thickBot="1">
      <c r="B26" s="25">
        <v>9</v>
      </c>
      <c r="C26" s="26" t="s">
        <v>29</v>
      </c>
      <c r="D26" s="27">
        <v>10005983</v>
      </c>
      <c r="E26" s="27">
        <v>0</v>
      </c>
      <c r="F26" s="32">
        <f>E26/D26</f>
        <v>0</v>
      </c>
    </row>
    <row r="27" spans="2:6" s="1" customFormat="1" ht="21.75" customHeight="1" thickTop="1" thickBot="1">
      <c r="B27" s="25">
        <v>10</v>
      </c>
      <c r="C27" s="26" t="s">
        <v>30</v>
      </c>
      <c r="D27" s="27">
        <v>66267950</v>
      </c>
      <c r="E27" s="27">
        <f>E28</f>
        <v>6267950</v>
      </c>
      <c r="F27" s="28">
        <f>E27/D27</f>
        <v>9.4584938873165686E-2</v>
      </c>
    </row>
    <row r="28" spans="2:6" s="1" customFormat="1" ht="21.75" customHeight="1" thickTop="1" thickBot="1">
      <c r="B28" s="24"/>
      <c r="C28" s="8" t="s">
        <v>31</v>
      </c>
      <c r="D28" s="9">
        <v>0</v>
      </c>
      <c r="E28" s="9">
        <v>6267950</v>
      </c>
      <c r="F28" s="10" t="s">
        <v>4</v>
      </c>
    </row>
    <row r="29" spans="2:6" s="1" customFormat="1" ht="21.75" customHeight="1" thickTop="1" thickBot="1">
      <c r="B29" s="25">
        <v>11</v>
      </c>
      <c r="C29" s="26" t="s">
        <v>21</v>
      </c>
      <c r="D29" s="27">
        <v>6429</v>
      </c>
      <c r="E29" s="27">
        <v>0</v>
      </c>
      <c r="F29" s="32">
        <v>0</v>
      </c>
    </row>
    <row r="30" spans="2:6" s="1" customFormat="1" ht="20.25" customHeight="1" thickTop="1" thickBot="1">
      <c r="B30" s="25">
        <v>12</v>
      </c>
      <c r="C30" s="26" t="s">
        <v>26</v>
      </c>
      <c r="D30" s="27">
        <v>147753</v>
      </c>
      <c r="E30" s="27">
        <f>E31</f>
        <v>23500</v>
      </c>
      <c r="F30" s="28">
        <f>E30/D30</f>
        <v>0.15904922404282823</v>
      </c>
    </row>
    <row r="31" spans="2:6" ht="18.75" customHeight="1" thickTop="1" thickBot="1">
      <c r="B31" s="24"/>
      <c r="C31" s="8" t="s">
        <v>40</v>
      </c>
      <c r="D31" s="9">
        <v>0</v>
      </c>
      <c r="E31" s="9">
        <v>23500</v>
      </c>
      <c r="F31" s="10" t="s">
        <v>4</v>
      </c>
    </row>
    <row r="32" spans="2:6" ht="19.5" customHeight="1" thickTop="1" thickBot="1">
      <c r="B32" s="25">
        <v>13</v>
      </c>
      <c r="C32" s="26" t="s">
        <v>44</v>
      </c>
      <c r="D32" s="27">
        <v>500000</v>
      </c>
      <c r="E32" s="27">
        <f>E33+E34+E35+E36+E37+E38+E39</f>
        <v>101035.5</v>
      </c>
      <c r="F32" s="28">
        <f>E32/D32</f>
        <v>0.202071</v>
      </c>
    </row>
    <row r="33" spans="2:6" ht="19.5" customHeight="1" thickTop="1" thickBot="1">
      <c r="B33" s="24"/>
      <c r="C33" s="8" t="s">
        <v>41</v>
      </c>
      <c r="D33" s="9">
        <v>0</v>
      </c>
      <c r="E33" s="9">
        <v>58171</v>
      </c>
      <c r="F33" s="10" t="s">
        <v>4</v>
      </c>
    </row>
    <row r="34" spans="2:6" ht="18.75" customHeight="1" thickTop="1" thickBot="1">
      <c r="B34" s="24"/>
      <c r="C34" s="8" t="s">
        <v>42</v>
      </c>
      <c r="D34" s="9">
        <v>0</v>
      </c>
      <c r="E34" s="9">
        <v>1400</v>
      </c>
      <c r="F34" s="10" t="s">
        <v>4</v>
      </c>
    </row>
    <row r="35" spans="2:6" ht="18.75" customHeight="1" thickTop="1" thickBot="1">
      <c r="B35" s="24"/>
      <c r="C35" s="8" t="s">
        <v>43</v>
      </c>
      <c r="D35" s="9">
        <v>0</v>
      </c>
      <c r="E35" s="9">
        <v>8930</v>
      </c>
      <c r="F35" s="10" t="s">
        <v>4</v>
      </c>
    </row>
    <row r="36" spans="2:6" ht="18.75" customHeight="1" thickTop="1" thickBot="1">
      <c r="B36" s="24"/>
      <c r="C36" s="8" t="s">
        <v>45</v>
      </c>
      <c r="D36" s="9">
        <v>0</v>
      </c>
      <c r="E36" s="9">
        <v>4100</v>
      </c>
      <c r="F36" s="10"/>
    </row>
    <row r="37" spans="2:6" ht="18.75" customHeight="1" thickTop="1" thickBot="1">
      <c r="B37" s="24"/>
      <c r="C37" s="8" t="s">
        <v>46</v>
      </c>
      <c r="D37" s="9">
        <v>0</v>
      </c>
      <c r="E37" s="9">
        <v>21741</v>
      </c>
      <c r="F37" s="10" t="s">
        <v>4</v>
      </c>
    </row>
    <row r="38" spans="2:6" ht="18.75" customHeight="1" thickTop="1" thickBot="1">
      <c r="B38" s="24"/>
      <c r="C38" s="8" t="s">
        <v>48</v>
      </c>
      <c r="D38" s="9">
        <v>0</v>
      </c>
      <c r="E38" s="9">
        <v>5754</v>
      </c>
      <c r="F38" s="10" t="s">
        <v>4</v>
      </c>
    </row>
    <row r="39" spans="2:6" ht="18.75" customHeight="1" thickTop="1" thickBot="1">
      <c r="B39" s="24"/>
      <c r="C39" s="8" t="s">
        <v>49</v>
      </c>
      <c r="D39" s="9">
        <v>0</v>
      </c>
      <c r="E39" s="9">
        <v>939.5</v>
      </c>
      <c r="F39" s="10" t="s">
        <v>4</v>
      </c>
    </row>
    <row r="40" spans="2:6" ht="5.25" customHeight="1" thickTop="1" thickBot="1">
      <c r="C40" s="12"/>
      <c r="D40" s="13"/>
      <c r="E40" s="13"/>
      <c r="F40" s="14"/>
    </row>
    <row r="41" spans="2:6" ht="20.25" customHeight="1" thickTop="1" thickBot="1">
      <c r="B41" s="25">
        <v>14</v>
      </c>
      <c r="C41" s="26" t="s">
        <v>5</v>
      </c>
      <c r="D41" s="27">
        <v>239000</v>
      </c>
      <c r="E41" s="27">
        <f>E42</f>
        <v>39594</v>
      </c>
      <c r="F41" s="28">
        <f>E41/D41</f>
        <v>0.16566527196652719</v>
      </c>
    </row>
    <row r="42" spans="2:6" ht="18" customHeight="1" thickTop="1" thickBot="1">
      <c r="B42" s="24"/>
      <c r="C42" s="8" t="s">
        <v>50</v>
      </c>
      <c r="D42" s="9">
        <v>0</v>
      </c>
      <c r="E42" s="9">
        <v>39594</v>
      </c>
      <c r="F42" s="10" t="s">
        <v>4</v>
      </c>
    </row>
    <row r="43" spans="2:6" ht="3.75" customHeight="1" thickTop="1" thickBot="1">
      <c r="B43" s="24"/>
      <c r="C43" s="8"/>
      <c r="D43" s="9"/>
      <c r="E43" s="9"/>
      <c r="F43" s="10"/>
    </row>
    <row r="44" spans="2:6" ht="19.5" customHeight="1" thickTop="1" thickBot="1">
      <c r="B44" s="39" t="s">
        <v>6</v>
      </c>
      <c r="C44" s="39"/>
      <c r="D44" s="15">
        <f>D8+D10+D11+D13+60000000+6800000+10000000+749+D30</f>
        <v>86117369</v>
      </c>
      <c r="E44" s="15">
        <f>E8+E11+E30+E17+E20+E23</f>
        <v>381975</v>
      </c>
      <c r="F44" s="16">
        <f>E44/D44</f>
        <v>4.4355163706870796E-3</v>
      </c>
    </row>
    <row r="45" spans="2:6" ht="3.75" customHeight="1" thickTop="1" thickBot="1">
      <c r="B45" s="17"/>
      <c r="C45" s="17"/>
      <c r="D45" s="18"/>
      <c r="E45" s="18"/>
      <c r="F45" s="19"/>
    </row>
    <row r="46" spans="2:6" ht="19.5" customHeight="1" thickTop="1" thickBot="1">
      <c r="B46" s="40" t="s">
        <v>7</v>
      </c>
      <c r="C46" s="41"/>
      <c r="D46" s="15">
        <f>D32+D41+D14+598298+239319+179489+5983+6267950+(D29-749)</f>
        <v>10809140</v>
      </c>
      <c r="E46" s="15">
        <f>E27+E32+E41+E14</f>
        <v>6594131.5</v>
      </c>
      <c r="F46" s="16">
        <f>E46/D46</f>
        <v>0.61005144720116489</v>
      </c>
    </row>
    <row r="47" spans="2:6" ht="3" customHeight="1" thickTop="1" thickBot="1">
      <c r="B47" s="17"/>
      <c r="C47" s="17"/>
      <c r="D47" s="18"/>
      <c r="E47" s="18"/>
      <c r="F47" s="1"/>
    </row>
    <row r="48" spans="2:6" ht="19.5" customHeight="1" thickTop="1" thickBot="1">
      <c r="B48" s="40" t="s">
        <v>8</v>
      </c>
      <c r="C48" s="41"/>
      <c r="D48" s="15">
        <f>D44+D46</f>
        <v>96926509</v>
      </c>
      <c r="E48" s="15">
        <f>E44+E46</f>
        <v>6976106.5</v>
      </c>
      <c r="F48" s="16">
        <f>E48/D48</f>
        <v>7.1973153391916761E-2</v>
      </c>
    </row>
    <row r="49" spans="2:6" ht="32.25" customHeight="1" thickTop="1" thickBot="1">
      <c r="B49"/>
      <c r="D49" s="20"/>
      <c r="E49" s="20"/>
    </row>
    <row r="50" spans="2:6" ht="27.75" customHeight="1" thickTop="1" thickBot="1">
      <c r="B50" s="44" t="s">
        <v>9</v>
      </c>
      <c r="C50" s="45"/>
      <c r="D50" s="45"/>
      <c r="E50" s="45"/>
      <c r="F50" s="45"/>
    </row>
    <row r="51" spans="2:6" ht="24" customHeight="1" thickTop="1" thickBot="1">
      <c r="B51" s="46" t="s">
        <v>0</v>
      </c>
      <c r="C51" s="46"/>
      <c r="D51" s="37" t="s">
        <v>39</v>
      </c>
      <c r="E51" s="47" t="s">
        <v>58</v>
      </c>
      <c r="F51" s="48"/>
    </row>
    <row r="52" spans="2:6" ht="21" customHeight="1" thickTop="1" thickBot="1">
      <c r="B52" s="25">
        <v>1</v>
      </c>
      <c r="C52" s="26" t="s">
        <v>24</v>
      </c>
      <c r="D52" s="30">
        <v>8974474</v>
      </c>
      <c r="E52" s="30">
        <f>E53+E54+E55</f>
        <v>762489</v>
      </c>
      <c r="F52" s="28">
        <f>E52/D52</f>
        <v>8.4961971030279887E-2</v>
      </c>
    </row>
    <row r="53" spans="2:6" ht="21" customHeight="1" thickTop="1" thickBot="1">
      <c r="B53" s="24"/>
      <c r="C53" s="8" t="s">
        <v>32</v>
      </c>
      <c r="D53" s="9">
        <v>0</v>
      </c>
      <c r="E53" s="9">
        <v>302000</v>
      </c>
      <c r="F53" s="10" t="s">
        <v>4</v>
      </c>
    </row>
    <row r="54" spans="2:6" ht="21" customHeight="1" thickTop="1" thickBot="1">
      <c r="B54" s="24"/>
      <c r="C54" s="8" t="s">
        <v>52</v>
      </c>
      <c r="D54" s="9">
        <v>0</v>
      </c>
      <c r="E54" s="9">
        <v>80203</v>
      </c>
      <c r="F54" s="10" t="s">
        <v>4</v>
      </c>
    </row>
    <row r="55" spans="2:6" ht="21" customHeight="1" thickTop="1" thickBot="1">
      <c r="B55" s="24"/>
      <c r="C55" s="8" t="s">
        <v>51</v>
      </c>
      <c r="D55" s="9">
        <v>0</v>
      </c>
      <c r="E55" s="9">
        <v>380286</v>
      </c>
      <c r="F55" s="10" t="s">
        <v>4</v>
      </c>
    </row>
    <row r="56" spans="2:6" ht="17.25" customHeight="1" thickTop="1" thickBot="1">
      <c r="B56" s="25">
        <v>2</v>
      </c>
      <c r="C56" s="26" t="s">
        <v>33</v>
      </c>
      <c r="D56" s="30">
        <v>3589790</v>
      </c>
      <c r="E56" s="30">
        <v>0</v>
      </c>
      <c r="F56" s="32">
        <f>E56/D56</f>
        <v>0</v>
      </c>
    </row>
    <row r="57" spans="2:6" ht="17.25" customHeight="1" thickTop="1" thickBot="1">
      <c r="B57" s="25">
        <v>2</v>
      </c>
      <c r="C57" s="26" t="s">
        <v>37</v>
      </c>
      <c r="D57" s="30">
        <v>1196597</v>
      </c>
      <c r="E57" s="30">
        <v>0</v>
      </c>
      <c r="F57" s="32">
        <f>E57/D57</f>
        <v>0</v>
      </c>
    </row>
    <row r="58" spans="2:6" ht="19.5" customHeight="1" thickTop="1" thickBot="1">
      <c r="B58" s="25">
        <v>3</v>
      </c>
      <c r="C58" s="26" t="s">
        <v>36</v>
      </c>
      <c r="D58" s="30">
        <v>500100</v>
      </c>
      <c r="E58" s="30">
        <f>E59+E60</f>
        <v>194500</v>
      </c>
      <c r="F58" s="28">
        <f>E58/D58</f>
        <v>0.38892221555688861</v>
      </c>
    </row>
    <row r="59" spans="2:6" ht="17.25" customHeight="1" thickTop="1" thickBot="1">
      <c r="B59" s="24"/>
      <c r="C59" s="8" t="s">
        <v>34</v>
      </c>
      <c r="D59" s="9">
        <v>0</v>
      </c>
      <c r="E59" s="9">
        <v>148000</v>
      </c>
      <c r="F59" s="10" t="s">
        <v>4</v>
      </c>
    </row>
    <row r="60" spans="2:6" ht="17.25" customHeight="1" thickTop="1" thickBot="1">
      <c r="B60" s="24"/>
      <c r="C60" s="8" t="s">
        <v>35</v>
      </c>
      <c r="D60" s="9">
        <v>0</v>
      </c>
      <c r="E60" s="9">
        <v>46500</v>
      </c>
      <c r="F60" s="10" t="s">
        <v>4</v>
      </c>
    </row>
    <row r="61" spans="2:6" ht="17.25" customHeight="1" thickTop="1" thickBot="1">
      <c r="B61" s="25">
        <v>4</v>
      </c>
      <c r="C61" s="26" t="s">
        <v>10</v>
      </c>
      <c r="D61" s="30">
        <v>86000</v>
      </c>
      <c r="E61" s="30">
        <f>E62</f>
        <v>15000</v>
      </c>
      <c r="F61" s="28">
        <f>E61/D61</f>
        <v>0.1744186046511628</v>
      </c>
    </row>
    <row r="62" spans="2:6" ht="17.25" customHeight="1" thickTop="1" thickBot="1">
      <c r="B62" s="24"/>
      <c r="C62" s="8" t="s">
        <v>47</v>
      </c>
      <c r="D62" s="9">
        <v>0</v>
      </c>
      <c r="E62" s="9">
        <v>15000</v>
      </c>
      <c r="F62" s="10" t="s">
        <v>4</v>
      </c>
    </row>
    <row r="63" spans="2:6" s="1" customFormat="1" ht="20.25" customHeight="1" thickTop="1" thickBot="1">
      <c r="B63" s="39" t="s">
        <v>11</v>
      </c>
      <c r="C63" s="39"/>
      <c r="D63" s="21">
        <v>1000000</v>
      </c>
      <c r="E63" s="21">
        <v>0</v>
      </c>
      <c r="F63" s="16">
        <f>E63/D63</f>
        <v>0</v>
      </c>
    </row>
    <row r="64" spans="2:6" ht="4.5" customHeight="1" thickTop="1" thickBot="1">
      <c r="B64" s="17"/>
      <c r="C64" s="17"/>
      <c r="D64" s="20"/>
      <c r="E64" s="20"/>
      <c r="F64" s="22"/>
    </row>
    <row r="65" spans="2:6" ht="21" customHeight="1" thickTop="1" thickBot="1">
      <c r="B65" s="40" t="s">
        <v>12</v>
      </c>
      <c r="C65" s="41"/>
      <c r="D65" s="21">
        <f>(D52+D56+D57+D58+D61)-1000000</f>
        <v>13346961</v>
      </c>
      <c r="E65" s="21">
        <f>E52+E58+E61</f>
        <v>971989</v>
      </c>
      <c r="F65" s="16">
        <f>E65/D65</f>
        <v>7.2824742651154822E-2</v>
      </c>
    </row>
    <row r="66" spans="2:6" ht="5.25" customHeight="1" thickTop="1" thickBot="1">
      <c r="B66" s="17"/>
      <c r="C66" s="17"/>
      <c r="D66" s="20"/>
      <c r="E66" s="20"/>
    </row>
    <row r="67" spans="2:6" ht="21" customHeight="1" thickTop="1" thickBot="1">
      <c r="B67" s="40" t="s">
        <v>13</v>
      </c>
      <c r="C67" s="41"/>
      <c r="D67" s="21">
        <f>D63+D65</f>
        <v>14346961</v>
      </c>
      <c r="E67" s="21">
        <f>E63+E65</f>
        <v>971989</v>
      </c>
      <c r="F67" s="16">
        <f>E67/D67</f>
        <v>6.7748772719184225E-2</v>
      </c>
    </row>
    <row r="68" spans="2:6" ht="6" customHeight="1" thickTop="1">
      <c r="D68" s="20"/>
      <c r="E68" s="20"/>
      <c r="F68" s="22"/>
    </row>
    <row r="69" spans="2:6" ht="7.5" customHeight="1" thickBot="1">
      <c r="D69" s="20"/>
      <c r="E69" s="20"/>
    </row>
    <row r="70" spans="2:6" ht="22.5" customHeight="1" thickTop="1" thickBot="1">
      <c r="B70" s="42" t="s">
        <v>14</v>
      </c>
      <c r="C70" s="43"/>
      <c r="D70" s="23">
        <f>D67+D48</f>
        <v>111273470</v>
      </c>
      <c r="E70" s="23">
        <f>E67+E48</f>
        <v>7948095.5</v>
      </c>
      <c r="F70" s="38">
        <f>E70/D70</f>
        <v>7.1428486053324303E-2</v>
      </c>
    </row>
    <row r="71" spans="2:6" ht="15.75" thickTop="1">
      <c r="B71" s="31" t="s">
        <v>15</v>
      </c>
    </row>
    <row r="72" spans="2:6" ht="9.75" customHeight="1">
      <c r="D72" s="20"/>
    </row>
    <row r="73" spans="2:6">
      <c r="D73" s="20"/>
    </row>
    <row r="74" spans="2:6" ht="12.75" customHeight="1">
      <c r="E74" s="20"/>
    </row>
  </sheetData>
  <mergeCells count="16">
    <mergeCell ref="B2:F2"/>
    <mergeCell ref="B3:F3"/>
    <mergeCell ref="B4:F4"/>
    <mergeCell ref="B6:F6"/>
    <mergeCell ref="B7:C7"/>
    <mergeCell ref="E7:F7"/>
    <mergeCell ref="B63:C63"/>
    <mergeCell ref="B65:C65"/>
    <mergeCell ref="B67:C67"/>
    <mergeCell ref="B70:C70"/>
    <mergeCell ref="B44:C44"/>
    <mergeCell ref="B46:C46"/>
    <mergeCell ref="B48:C48"/>
    <mergeCell ref="B50:F50"/>
    <mergeCell ref="B51:C51"/>
    <mergeCell ref="E51:F51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LOA 2025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Carvalho Arcanjo da Silva</dc:creator>
  <cp:lastModifiedBy>e9269</cp:lastModifiedBy>
  <cp:lastPrinted>2023-12-07T16:38:12Z</cp:lastPrinted>
  <dcterms:created xsi:type="dcterms:W3CDTF">2022-11-14T16:20:54Z</dcterms:created>
  <dcterms:modified xsi:type="dcterms:W3CDTF">2025-11-07T13:56:19Z</dcterms:modified>
</cp:coreProperties>
</file>